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ortaal\DavWWWRoot\Algemene documenten\Handboek Managementsysteem KAM\16. CO2 Prestatieladder\CO2 Prestatieladder\CO2 Prestatieladder Niv. 3.1\Footprint documentatie\"/>
    </mc:Choice>
  </mc:AlternateContent>
  <bookViews>
    <workbookView xWindow="-21720" yWindow="-120" windowWidth="21840" windowHeight="13140" tabRatio="913" firstSheet="1" activeTab="1"/>
  </bookViews>
  <sheets>
    <sheet name="Inventarisatie gegevens" sheetId="3" r:id="rId1"/>
    <sheet name="Data-inventarisatie" sheetId="1" r:id="rId2"/>
    <sheet name="Conversiefactoren" sheetId="5" r:id="rId3"/>
    <sheet name="KPI-Dashboard" sheetId="12" r:id="rId4"/>
    <sheet name="Scope 1 Gas" sheetId="6" r:id="rId5"/>
    <sheet name="Scope 1 Diesel + Benzine" sheetId="7" r:id="rId6"/>
    <sheet name="Scope 1 GTL Fuel" sheetId="9" r:id="rId7"/>
    <sheet name="Scope 2 Papier" sheetId="11" r:id="rId8"/>
    <sheet name="Scope 2 Energie Voertuigen" sheetId="10" r:id="rId9"/>
    <sheet name="Scope 2 Energie Kantoor" sheetId="8" r:id="rId10"/>
  </sheets>
  <definedNames>
    <definedName name="_xlnm._FilterDatabase" localSheetId="1" hidden="1">'Data-inventarisatie'!$U$13:$U$14</definedName>
    <definedName name="_xlnm.Print_Area" localSheetId="2">Conversiefactoren!$A$1:$E$135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 r="D24" i="1" l="1"/>
  <c r="C29" i="1" l="1"/>
  <c r="J12" i="1"/>
  <c r="G12" i="1"/>
  <c r="H12" i="1"/>
  <c r="F20" i="11"/>
  <c r="D11" i="12" l="1"/>
  <c r="C9" i="10"/>
  <c r="D71" i="7"/>
  <c r="J9" i="7" s="1"/>
  <c r="F71" i="7"/>
  <c r="J4" i="7" s="1"/>
  <c r="E11" i="12" l="1"/>
  <c r="E16" i="12" s="1"/>
  <c r="F11" i="12"/>
  <c r="F16" i="12" s="1"/>
  <c r="D16" i="12"/>
  <c r="D17" i="12" s="1"/>
  <c r="F17" i="12" l="1"/>
  <c r="E17" i="12"/>
  <c r="H13" i="1"/>
  <c r="G4" i="11" l="1"/>
  <c r="H4" i="11" s="1"/>
  <c r="J10" i="7"/>
  <c r="J14" i="7" s="1"/>
  <c r="G14" i="1"/>
  <c r="C8" i="10"/>
  <c r="C6" i="10"/>
  <c r="L10" i="8"/>
  <c r="L11" i="8"/>
  <c r="L12" i="8"/>
  <c r="L13" i="8"/>
  <c r="L14" i="8"/>
  <c r="L15" i="8"/>
  <c r="L16" i="8"/>
  <c r="L17" i="8"/>
  <c r="L18" i="8"/>
  <c r="L19" i="8"/>
  <c r="L20" i="8"/>
  <c r="L9" i="8"/>
  <c r="C9" i="8"/>
  <c r="F9" i="8" s="1"/>
  <c r="C8" i="8"/>
  <c r="F8" i="8" s="1"/>
  <c r="K21" i="8"/>
  <c r="J21" i="8"/>
  <c r="F11" i="8"/>
  <c r="F13" i="8"/>
  <c r="C21" i="8" l="1"/>
  <c r="G13" i="1" s="1"/>
  <c r="L21" i="8"/>
  <c r="C12" i="8"/>
  <c r="F12" i="8" s="1"/>
  <c r="C14" i="8"/>
  <c r="F14" i="8" s="1"/>
  <c r="C10" i="8"/>
  <c r="F10" i="8" s="1"/>
  <c r="C22" i="8" l="1"/>
  <c r="C23" i="8" s="1"/>
  <c r="F15" i="8"/>
  <c r="G9" i="11"/>
  <c r="H9" i="11" s="1"/>
  <c r="I9" i="11" s="1"/>
  <c r="G8" i="11"/>
  <c r="H8" i="11" s="1"/>
  <c r="I8" i="11" s="1"/>
  <c r="H7" i="11"/>
  <c r="I7" i="11" s="1"/>
  <c r="G7" i="11"/>
  <c r="G6" i="11"/>
  <c r="H6" i="11" s="1"/>
  <c r="I6" i="11" s="1"/>
  <c r="G5" i="11"/>
  <c r="H5" i="11" s="1"/>
  <c r="I5" i="11" s="1"/>
  <c r="I4" i="11"/>
  <c r="E12" i="11" l="1"/>
  <c r="F12" i="11" s="1"/>
  <c r="E14" i="11"/>
  <c r="F14" i="11" s="1"/>
  <c r="K6" i="11"/>
  <c r="E15" i="11"/>
  <c r="K7" i="11"/>
  <c r="K4" i="11"/>
  <c r="E13" i="11"/>
  <c r="K5" i="11"/>
  <c r="E16" i="11"/>
  <c r="F16" i="11" s="1"/>
  <c r="K8" i="11"/>
  <c r="E17" i="11"/>
  <c r="F17" i="11" s="1"/>
  <c r="K9" i="11"/>
  <c r="K10" i="11" l="1"/>
  <c r="F15" i="11"/>
  <c r="E18" i="11"/>
  <c r="F13" i="11"/>
  <c r="F18" i="11" s="1"/>
  <c r="C7" i="9" l="1"/>
  <c r="C8" i="9" s="1"/>
  <c r="G7" i="1"/>
  <c r="G15" i="9"/>
  <c r="D25" i="7"/>
  <c r="C25" i="7"/>
  <c r="G6" i="1"/>
  <c r="C12" i="6"/>
  <c r="D8" i="7"/>
  <c r="C8" i="7"/>
  <c r="G8" i="1" l="1"/>
  <c r="C9" i="9"/>
  <c r="C12" i="9"/>
  <c r="J5" i="7"/>
  <c r="J6" i="7" l="1"/>
  <c r="J15" i="7"/>
  <c r="J11" i="7"/>
  <c r="G4" i="1"/>
  <c r="C7" i="6"/>
  <c r="F7" i="6" s="1"/>
  <c r="C6" i="6"/>
  <c r="F6" i="6" s="1"/>
  <c r="C4" i="6"/>
  <c r="F5" i="6"/>
  <c r="C13" i="6" l="1"/>
  <c r="C14" i="6" s="1"/>
  <c r="F4" i="6"/>
  <c r="F8" i="6" s="1"/>
  <c r="K8" i="1" l="1"/>
  <c r="H8" i="1"/>
  <c r="K4" i="1" l="1"/>
  <c r="M4" i="1" s="1"/>
  <c r="H4" i="1" l="1"/>
  <c r="J4" i="1" s="1"/>
  <c r="H5" i="1"/>
  <c r="C24" i="1" l="1"/>
  <c r="J5" i="1"/>
  <c r="K5" i="1"/>
  <c r="M5" i="1" s="1"/>
  <c r="H6" i="1"/>
  <c r="J6" i="1" s="1"/>
  <c r="C25" i="1" s="1"/>
  <c r="K6" i="1"/>
  <c r="M6" i="1" s="1"/>
  <c r="H7" i="1"/>
  <c r="J7" i="1" s="1"/>
  <c r="C27" i="1" s="1"/>
  <c r="K7" i="1"/>
  <c r="M7" i="1" s="1"/>
  <c r="J8" i="1"/>
  <c r="C26" i="1" s="1"/>
  <c r="M8" i="1"/>
  <c r="H9" i="1"/>
  <c r="J9" i="1" s="1"/>
  <c r="K9" i="1"/>
  <c r="M9" i="1" s="1"/>
  <c r="H10" i="1"/>
  <c r="J10" i="1" s="1"/>
  <c r="K10" i="1"/>
  <c r="M10" i="1" s="1"/>
  <c r="H11" i="1"/>
  <c r="J11" i="1" s="1"/>
  <c r="K11" i="1"/>
  <c r="M11" i="1" s="1"/>
  <c r="C30" i="1"/>
  <c r="K13" i="1"/>
  <c r="M13" i="1" s="1"/>
  <c r="H14" i="1"/>
  <c r="J14" i="1" s="1"/>
  <c r="C31" i="1" s="1"/>
  <c r="K14" i="1"/>
  <c r="M14" i="1" s="1"/>
  <c r="C28" i="1" l="1"/>
  <c r="C34" i="1"/>
  <c r="E20" i="1"/>
  <c r="C33" i="1"/>
  <c r="E22" i="1"/>
  <c r="E21" i="1"/>
  <c r="D26" i="1" l="1"/>
  <c r="D33" i="1"/>
  <c r="D34" i="1"/>
  <c r="D25" i="1"/>
  <c r="D28" i="1"/>
  <c r="D30" i="1"/>
  <c r="D27" i="1"/>
  <c r="D29" i="1"/>
  <c r="D31" i="1"/>
</calcChain>
</file>

<file path=xl/comments1.xml><?xml version="1.0" encoding="utf-8"?>
<comments xmlns="http://schemas.openxmlformats.org/spreadsheetml/2006/main">
  <authors>
    <author>jdje1</author>
    <author>Berg van den, Katelijn</author>
  </authors>
  <commentList>
    <comment ref="B6" authorId="0" shapeId="0">
      <text>
        <r>
          <rPr>
            <sz val="8"/>
            <color indexed="81"/>
            <rFont val="Tahoma"/>
            <family val="2"/>
          </rPr>
          <t>Jaartal waarover de inventarisatie plaatsvindt, bijv. 2010</t>
        </r>
      </text>
    </comment>
    <comment ref="B7" authorId="1" shapeId="0">
      <text>
        <r>
          <rPr>
            <sz val="8"/>
            <color indexed="81"/>
            <rFont val="Tahoma"/>
            <family val="2"/>
          </rPr>
          <t xml:space="preserve">Jaartal waarover de eerste inventarisatie heeft plaatsgevonden
</t>
        </r>
      </text>
    </comment>
  </commentList>
</comments>
</file>

<file path=xl/sharedStrings.xml><?xml version="1.0" encoding="utf-8"?>
<sst xmlns="http://schemas.openxmlformats.org/spreadsheetml/2006/main" count="667" uniqueCount="408">
  <si>
    <t>Scope 1</t>
  </si>
  <si>
    <t>Categorie</t>
  </si>
  <si>
    <t>Verwarming</t>
  </si>
  <si>
    <t>Onderdeel</t>
  </si>
  <si>
    <t>Contactpersoon</t>
  </si>
  <si>
    <t>Scope 2</t>
  </si>
  <si>
    <t>Ton CO2</t>
  </si>
  <si>
    <t>Hoeveelheden</t>
  </si>
  <si>
    <t>m3 gas</t>
  </si>
  <si>
    <t>Liter Diesel</t>
  </si>
  <si>
    <t>extra gegevens</t>
  </si>
  <si>
    <t>Diesel</t>
  </si>
  <si>
    <t>Benzine</t>
  </si>
  <si>
    <t>LPG</t>
  </si>
  <si>
    <t>KWh</t>
  </si>
  <si>
    <t>CO2 conversie factor</t>
  </si>
  <si>
    <t>Eenheid</t>
  </si>
  <si>
    <t>Vestiging 1</t>
  </si>
  <si>
    <t>Vestiging 2</t>
  </si>
  <si>
    <t xml:space="preserve">Kilometers </t>
  </si>
  <si>
    <t>Bedrijfsnaam</t>
  </si>
  <si>
    <t>Inventarisatie jaar:</t>
  </si>
  <si>
    <t>Stap 1</t>
  </si>
  <si>
    <t>Stap 2</t>
  </si>
  <si>
    <t>Organisatie grenzen</t>
  </si>
  <si>
    <t>Naam hoofdonderneming</t>
  </si>
  <si>
    <t>Aantal dochter ondernemingen</t>
  </si>
  <si>
    <t>Aantal vestigingen</t>
  </si>
  <si>
    <t>Aantal werknemers</t>
  </si>
  <si>
    <t>Namen dochter ondernemingen</t>
  </si>
  <si>
    <t>Stap 3</t>
  </si>
  <si>
    <t>Invullen energie gegevens</t>
  </si>
  <si>
    <t>vlucht &lt;700 km</t>
  </si>
  <si>
    <t>vlucht &gt;2500 km</t>
  </si>
  <si>
    <t>Conversiefactoren</t>
  </si>
  <si>
    <t>Bron:</t>
  </si>
  <si>
    <t>A</t>
  </si>
  <si>
    <t>&lt; 700 km</t>
  </si>
  <si>
    <r>
      <t>g CO</t>
    </r>
    <r>
      <rPr>
        <vertAlign val="subscript"/>
        <sz val="10"/>
        <rFont val="Arial"/>
        <family val="2"/>
      </rPr>
      <t>2</t>
    </r>
    <r>
      <rPr>
        <sz val="10"/>
        <rFont val="Arial"/>
        <family val="2"/>
      </rPr>
      <t xml:space="preserve"> / reizigerskm</t>
    </r>
  </si>
  <si>
    <t>700 - 2.500 km</t>
  </si>
  <si>
    <t>&gt; 2.500 km</t>
  </si>
  <si>
    <t>B</t>
  </si>
  <si>
    <r>
      <t>g CO</t>
    </r>
    <r>
      <rPr>
        <vertAlign val="subscript"/>
        <sz val="10"/>
        <rFont val="Arial"/>
        <family val="2"/>
      </rPr>
      <t>2</t>
    </r>
    <r>
      <rPr>
        <sz val="10"/>
        <rFont val="Arial"/>
        <family val="2"/>
      </rPr>
      <t xml:space="preserve"> / liter brandstof</t>
    </r>
  </si>
  <si>
    <t>C</t>
  </si>
  <si>
    <t>Benzine (Klasse &lt; 1,4 ltr)</t>
  </si>
  <si>
    <r>
      <t>g CO</t>
    </r>
    <r>
      <rPr>
        <vertAlign val="subscript"/>
        <sz val="10"/>
        <rFont val="Arial"/>
        <family val="2"/>
      </rPr>
      <t>2</t>
    </r>
    <r>
      <rPr>
        <sz val="10"/>
        <rFont val="Arial"/>
        <family val="2"/>
      </rPr>
      <t xml:space="preserve"> / voertuigkm</t>
    </r>
  </si>
  <si>
    <t>Benzine (Klasse 1,4 - 2,0 ltr)</t>
  </si>
  <si>
    <t>Benzine (Klasse &gt; 2,0 ltr)</t>
  </si>
  <si>
    <t>Benzine (Klasse gemiddeld)</t>
  </si>
  <si>
    <t>Diesel (Klasse &lt; 1,7 ltr)</t>
  </si>
  <si>
    <t>Diesel (Klasse 1,7 -2,0 ltr)</t>
  </si>
  <si>
    <t>Diesel (Klasse &gt;2,0 ltr)</t>
  </si>
  <si>
    <t>Diesel (Klasse gemiddeld)</t>
  </si>
  <si>
    <t>LPG (Klasse gemiddeld)</t>
  </si>
  <si>
    <t>D</t>
  </si>
  <si>
    <t>Minibus (max. 9 personen) - Benzine</t>
  </si>
  <si>
    <t>Minibus (max. 9 personen) - Diesel</t>
  </si>
  <si>
    <t>Minibus (max. 9 personen) - LPG</t>
  </si>
  <si>
    <t>E</t>
  </si>
  <si>
    <t>F</t>
  </si>
  <si>
    <t>Middenklasse auto (Toyota Prius, Honda Civic IMA)</t>
  </si>
  <si>
    <t>Hogere klasse auto (Lexus GS450h, Lexus RX400h)</t>
  </si>
  <si>
    <t>Personenvervoer collectief</t>
  </si>
  <si>
    <t>G</t>
  </si>
  <si>
    <t>Touringcar</t>
  </si>
  <si>
    <t>Streekbus</t>
  </si>
  <si>
    <t>Stadsbus</t>
  </si>
  <si>
    <t>Metro / tram</t>
  </si>
  <si>
    <t>Stoptrein</t>
  </si>
  <si>
    <t>Intercity</t>
  </si>
  <si>
    <t>Hoge snelheidstrein</t>
  </si>
  <si>
    <t>Goederenvervoer algemeen</t>
  </si>
  <si>
    <t>Stookolie</t>
  </si>
  <si>
    <t>Vervoer bulk goederen</t>
  </si>
  <si>
    <t>Vrachtauto &gt; 20 ton</t>
  </si>
  <si>
    <r>
      <t>g CO</t>
    </r>
    <r>
      <rPr>
        <vertAlign val="subscript"/>
        <sz val="10"/>
        <rFont val="Arial"/>
        <family val="2"/>
      </rPr>
      <t>2</t>
    </r>
    <r>
      <rPr>
        <sz val="10"/>
        <rFont val="Arial"/>
        <family val="2"/>
      </rPr>
      <t xml:space="preserve"> / tonkm</t>
    </r>
  </si>
  <si>
    <t>Trekker met oplegger</t>
  </si>
  <si>
    <t>Trein (elektrisch)</t>
  </si>
  <si>
    <t>Trein (diesel)</t>
  </si>
  <si>
    <t>Binnenvaart (350 ton)</t>
  </si>
  <si>
    <t>Binnenvaart (550 ton)</t>
  </si>
  <si>
    <t>Binnenvaart (1350 ton)</t>
  </si>
  <si>
    <t>Binnenvaart (5500 ton)</t>
  </si>
  <si>
    <t>Zeevaart (1800 ton)</t>
  </si>
  <si>
    <t>Zeevaart (8000 ton)</t>
  </si>
  <si>
    <t>Vervoer containers / non bulk goederen</t>
  </si>
  <si>
    <t>Bestelauto</t>
  </si>
  <si>
    <t>Vrachtauto 3,5 - 10 ton</t>
  </si>
  <si>
    <t>Vrachtauto 10 - 20 ton</t>
  </si>
  <si>
    <t>Binnenvaart (32 TEU)</t>
  </si>
  <si>
    <t>Binnenvaart (96 TEU)</t>
  </si>
  <si>
    <t>Binnenvaart (200 TEU)</t>
  </si>
  <si>
    <t>Binnenvaart (470 TEU)</t>
  </si>
  <si>
    <r>
      <t>g CO</t>
    </r>
    <r>
      <rPr>
        <vertAlign val="subscript"/>
        <sz val="10"/>
        <rFont val="Arial"/>
        <family val="2"/>
      </rPr>
      <t>2</t>
    </r>
    <r>
      <rPr>
        <sz val="10"/>
        <rFont val="Arial"/>
        <family val="2"/>
      </rPr>
      <t xml:space="preserve"> / kiloWattuur</t>
    </r>
  </si>
  <si>
    <r>
      <t>g CO</t>
    </r>
    <r>
      <rPr>
        <vertAlign val="subscript"/>
        <sz val="10"/>
        <rFont val="Arial"/>
        <family val="2"/>
      </rPr>
      <t>2</t>
    </r>
    <r>
      <rPr>
        <sz val="10"/>
        <rFont val="Arial"/>
        <family val="2"/>
      </rPr>
      <t xml:space="preserve"> / kg brandstof</t>
    </r>
  </si>
  <si>
    <t>Ruwe aardolie</t>
  </si>
  <si>
    <t>Orimulsion</t>
  </si>
  <si>
    <t>Aardgascondensaat</t>
  </si>
  <si>
    <t>Petroleum</t>
  </si>
  <si>
    <t>Leisteenolie</t>
  </si>
  <si>
    <t>Ethaan</t>
  </si>
  <si>
    <t>Nafta's</t>
  </si>
  <si>
    <t>Bitumen</t>
  </si>
  <si>
    <t>Smeeroliën</t>
  </si>
  <si>
    <t>Petroleumcokes</t>
  </si>
  <si>
    <t>Raffinaderij grondstoffen</t>
  </si>
  <si>
    <t>Raffinaderij gas</t>
  </si>
  <si>
    <t>Chemisch restgas</t>
  </si>
  <si>
    <t>Overige oliën</t>
  </si>
  <si>
    <t>Anthraciet</t>
  </si>
  <si>
    <t>Cokeskolen</t>
  </si>
  <si>
    <t>Sub-bitumineuze kool</t>
  </si>
  <si>
    <t>Bruinkool</t>
  </si>
  <si>
    <t>Bitumineuze leisteen</t>
  </si>
  <si>
    <t>Turf</t>
  </si>
  <si>
    <t>Steenkool- en bruinkoolbriketten</t>
  </si>
  <si>
    <t>Gasvormige fossiele brandstoffen</t>
  </si>
  <si>
    <t>Aardgas</t>
  </si>
  <si>
    <t>Methaan</t>
  </si>
  <si>
    <t>Bron</t>
  </si>
  <si>
    <t>Handige Links</t>
  </si>
  <si>
    <t>Telefoon</t>
  </si>
  <si>
    <t>vlucht 700-2500  km</t>
  </si>
  <si>
    <t>Elektriciteit</t>
  </si>
  <si>
    <t>Facturen</t>
  </si>
  <si>
    <t>Anders</t>
  </si>
  <si>
    <t>Metingen</t>
  </si>
  <si>
    <t>Primum</t>
  </si>
  <si>
    <t>Primum website</t>
  </si>
  <si>
    <t>KvK Nummer</t>
  </si>
  <si>
    <t>Verantwoordelijke</t>
  </si>
  <si>
    <t>E-mail</t>
  </si>
  <si>
    <t>Verantwoordelijkheden</t>
  </si>
  <si>
    <r>
      <t>CO</t>
    </r>
    <r>
      <rPr>
        <b/>
        <vertAlign val="subscript"/>
        <sz val="10"/>
        <rFont val="Arial"/>
        <family val="2"/>
      </rPr>
      <t>2</t>
    </r>
    <r>
      <rPr>
        <b/>
        <sz val="10"/>
        <rFont val="Arial"/>
        <family val="2"/>
      </rPr>
      <t xml:space="preserve"> Inventarisatie</t>
    </r>
  </si>
  <si>
    <r>
      <t>Elk jaar wordt een CO</t>
    </r>
    <r>
      <rPr>
        <vertAlign val="subscript"/>
        <sz val="10"/>
        <rFont val="Arial"/>
        <family val="2"/>
      </rPr>
      <t>2</t>
    </r>
    <r>
      <rPr>
        <sz val="10"/>
        <rFont val="Arial"/>
        <family val="2"/>
      </rPr>
      <t xml:space="preserve"> inventaris opgesteld. De verantwoordelijke zorgt dat dit gebeurt op een juiste, reproduceerbare manier.</t>
    </r>
  </si>
  <si>
    <t>Verificatie datum</t>
  </si>
  <si>
    <t>Normering</t>
  </si>
  <si>
    <t>Basis inventarisatie jaar</t>
  </si>
  <si>
    <t>ISO 14064-1 § 7.3</t>
  </si>
  <si>
    <t>J</t>
  </si>
  <si>
    <t>Q</t>
  </si>
  <si>
    <t>P</t>
  </si>
  <si>
    <t>Berekeningsmethode</t>
  </si>
  <si>
    <t>Biomassa:</t>
  </si>
  <si>
    <t>Er wordt geen gebruik gemaakt van Biomassa.</t>
  </si>
  <si>
    <t>GHG opname:</t>
  </si>
  <si>
    <t>Uitsluitingen:</t>
  </si>
  <si>
    <t>Kwaniticeringsmethode:</t>
  </si>
  <si>
    <t>Wijzigingen kwantificeringsmethode:</t>
  </si>
  <si>
    <t>Conversiefactoren:</t>
  </si>
  <si>
    <t>H</t>
  </si>
  <si>
    <t>L</t>
  </si>
  <si>
    <t>M</t>
  </si>
  <si>
    <t>N</t>
  </si>
  <si>
    <t>Stap 4</t>
  </si>
  <si>
    <t>GHG emissies voortkomend uit airconditioning worden niet meegenomen.</t>
  </si>
  <si>
    <t>SKAO</t>
  </si>
  <si>
    <t>SKAO Website</t>
  </si>
  <si>
    <t>GHG protocol corporate standard</t>
  </si>
  <si>
    <t>Greenhouse Gas Protocol</t>
  </si>
  <si>
    <t>Houdt elke verandering in de inventarisatie bij in het logboek. Dit kunnen veranderingen zijn in de organisatiegrenzen, maar het kan ook zijn dat voor een bepaalde emissiestroom eerst een schatting is gemaakt, en dat er later preciezere cijfers zijn verzameld.</t>
  </si>
  <si>
    <t>De directe (scope 1) en indirecte (scope 2) emissies staan in het 'data inventarisatie' tabblad</t>
  </si>
  <si>
    <t>E &amp; I</t>
  </si>
  <si>
    <t>Logboek: wijziging in basisjaar of andere historische data</t>
  </si>
  <si>
    <t>Datum</t>
  </si>
  <si>
    <t>Wie</t>
  </si>
  <si>
    <t>Onderwerp</t>
  </si>
  <si>
    <t>Commentaar</t>
  </si>
  <si>
    <t>Reactie</t>
  </si>
  <si>
    <t>K</t>
  </si>
  <si>
    <t>Scope</t>
  </si>
  <si>
    <r>
      <t>CO</t>
    </r>
    <r>
      <rPr>
        <b/>
        <vertAlign val="subscript"/>
        <sz val="10"/>
        <rFont val="Arial"/>
        <family val="2"/>
      </rPr>
      <t>2</t>
    </r>
    <r>
      <rPr>
        <b/>
        <sz val="10"/>
        <rFont val="Arial"/>
        <family val="2"/>
      </rPr>
      <t xml:space="preserve"> data inventarisatie</t>
    </r>
  </si>
  <si>
    <r>
      <t>‘CO</t>
    </r>
    <r>
      <rPr>
        <vertAlign val="subscript"/>
        <sz val="10"/>
        <rFont val="Arial"/>
        <family val="2"/>
      </rPr>
      <t>2</t>
    </r>
    <r>
      <rPr>
        <sz val="10"/>
        <rFont val="Arial"/>
        <family val="2"/>
      </rPr>
      <t xml:space="preserve"> -conversiefactoren' CO</t>
    </r>
    <r>
      <rPr>
        <vertAlign val="subscript"/>
        <sz val="10"/>
        <rFont val="Arial"/>
        <family val="2"/>
      </rPr>
      <t>2</t>
    </r>
    <r>
      <rPr>
        <sz val="10"/>
        <rFont val="Arial"/>
        <family val="2"/>
      </rPr>
      <t>-Prestatieladder Handboek, SKAO, 23 juni 2011.</t>
    </r>
  </si>
  <si>
    <t>Bio-ethanol</t>
  </si>
  <si>
    <t>Biogas (co-vergisting mais-mest)</t>
  </si>
  <si>
    <r>
      <t>g CO</t>
    </r>
    <r>
      <rPr>
        <vertAlign val="subscript"/>
        <sz val="10"/>
        <rFont val="Arial"/>
        <family val="2"/>
      </rPr>
      <t xml:space="preserve">2 </t>
    </r>
    <r>
      <rPr>
        <sz val="10"/>
        <rFont val="Arial"/>
        <family val="2"/>
      </rPr>
      <t>/ voertuigkm</t>
    </r>
  </si>
  <si>
    <t>Vrachtauto &lt;20 ton</t>
  </si>
  <si>
    <t>Trein (combinatie)</t>
  </si>
  <si>
    <t>Zeevaart (30000 ton)</t>
  </si>
  <si>
    <t>Zeevaart (150 TEU)</t>
  </si>
  <si>
    <t>Zeevaart (580 TEU)</t>
  </si>
  <si>
    <t>Zeevaart (4000 TEU)</t>
  </si>
  <si>
    <t>Overige groene stroom verbruikt tot 1 juli 2011</t>
  </si>
  <si>
    <t>zie Handboek</t>
  </si>
  <si>
    <t>Overige groene stroom</t>
  </si>
  <si>
    <t>2005 en eerder</t>
  </si>
  <si>
    <t>2007 en 2008</t>
  </si>
  <si>
    <t>2010 en later</t>
  </si>
  <si>
    <t>Windkracht</t>
  </si>
  <si>
    <t>Waterkracht</t>
  </si>
  <si>
    <t>Zonne-energie</t>
  </si>
  <si>
    <t>Elektriciteit uit biomassa</t>
  </si>
  <si>
    <t>Houtmot</t>
  </si>
  <si>
    <r>
      <t>g CO</t>
    </r>
    <r>
      <rPr>
        <vertAlign val="subscript"/>
        <sz val="10"/>
        <rFont val="Arial"/>
        <family val="2"/>
      </rPr>
      <t>2</t>
    </r>
    <r>
      <rPr>
        <sz val="10"/>
        <rFont val="Arial"/>
        <family val="2"/>
      </rPr>
      <t xml:space="preserve"> / Nm</t>
    </r>
    <r>
      <rPr>
        <vertAlign val="superscript"/>
        <sz val="10"/>
        <rFont val="Arial"/>
        <family val="2"/>
      </rPr>
      <t>3</t>
    </r>
    <r>
      <rPr>
        <sz val="10"/>
        <rFont val="Arial"/>
        <family val="2"/>
      </rPr>
      <t xml:space="preserve"> brandstof</t>
    </r>
  </si>
  <si>
    <t>Propaan</t>
  </si>
  <si>
    <t>Warmtelevering STEG</t>
  </si>
  <si>
    <r>
      <t>g CO</t>
    </r>
    <r>
      <rPr>
        <vertAlign val="subscript"/>
        <sz val="10"/>
        <rFont val="Arial"/>
        <family val="2"/>
      </rPr>
      <t>2</t>
    </r>
    <r>
      <rPr>
        <sz val="10"/>
        <rFont val="Arial"/>
        <family val="2"/>
      </rPr>
      <t xml:space="preserve"> / GJ</t>
    </r>
  </si>
  <si>
    <t>R22</t>
  </si>
  <si>
    <t>R404a</t>
  </si>
  <si>
    <t>R507</t>
  </si>
  <si>
    <t>R407c</t>
  </si>
  <si>
    <t>R410a</t>
  </si>
  <si>
    <t>R134a</t>
  </si>
  <si>
    <r>
      <t>g CO</t>
    </r>
    <r>
      <rPr>
        <vertAlign val="subscript"/>
        <sz val="10"/>
        <rFont val="Arial"/>
        <family val="2"/>
      </rPr>
      <t>2</t>
    </r>
    <r>
      <rPr>
        <sz val="10"/>
        <rFont val="Arial"/>
        <family val="2"/>
      </rPr>
      <t xml:space="preserve"> / kg</t>
    </r>
  </si>
  <si>
    <t>Liter Benzine</t>
  </si>
  <si>
    <t>Boeking agent</t>
  </si>
  <si>
    <r>
      <t>Totaal ton CO</t>
    </r>
    <r>
      <rPr>
        <b/>
        <vertAlign val="subscript"/>
        <sz val="16"/>
        <rFont val="Arial"/>
        <family val="2"/>
      </rPr>
      <t>2</t>
    </r>
    <r>
      <rPr>
        <b/>
        <sz val="16"/>
        <rFont val="Arial"/>
        <family val="2"/>
      </rPr>
      <t xml:space="preserve"> </t>
    </r>
  </si>
  <si>
    <t>Deze emissie-inventaris is opgesteld volgens punt a t/m n uit § 7.3 uit de ISO 14064-1</t>
  </si>
  <si>
    <r>
      <t>Binnen het bedrijf wordt geen CO</t>
    </r>
    <r>
      <rPr>
        <vertAlign val="subscript"/>
        <sz val="10"/>
        <rFont val="Arial"/>
        <family val="2"/>
      </rPr>
      <t>2</t>
    </r>
    <r>
      <rPr>
        <sz val="10"/>
        <rFont val="Arial"/>
        <family val="2"/>
      </rPr>
      <t xml:space="preserve"> opgenomen.</t>
    </r>
  </si>
  <si>
    <t>€ conversiefactor</t>
  </si>
  <si>
    <t>€</t>
  </si>
  <si>
    <t>Reductiepercentage</t>
  </si>
  <si>
    <t>besparing in €</t>
  </si>
  <si>
    <t>Besparing</t>
  </si>
  <si>
    <t>Invullen</t>
  </si>
  <si>
    <t>1 Personenvervoer</t>
  </si>
  <si>
    <t>Vliegtuig</t>
  </si>
  <si>
    <t>Emissiefactorenlijst SKAO/Connekt/Stimular</t>
  </si>
  <si>
    <t>Personenvervoer met personenauto</t>
  </si>
  <si>
    <t>Bio-ethanol (onbekende herkomst)</t>
  </si>
  <si>
    <t>Biogas [stortgas]</t>
  </si>
  <si>
    <t>Motorklasse auto's</t>
  </si>
  <si>
    <t>Trein algemeen binnenland</t>
  </si>
  <si>
    <t>2 Goederenvervoer</t>
  </si>
  <si>
    <t>3 Elektriciteit</t>
  </si>
  <si>
    <t>Ingekochte elektriciteit</t>
  </si>
  <si>
    <t>Duurzame elektriciteit</t>
  </si>
  <si>
    <t>‘CO2 -conversiefactoren' CO2-Prestatieladder Handboek, SKAO, 23 juni 2011.</t>
  </si>
  <si>
    <t>4 Overige energiedragers voor andere doeleinden dan vervoer</t>
  </si>
  <si>
    <t>Vloeibare brandstoffen</t>
  </si>
  <si>
    <t>Vloeibare fossiele brandstoffen</t>
  </si>
  <si>
    <t>Vaste fossiele brandstoffen</t>
  </si>
  <si>
    <t>Steenkool (overige bitumieuze)</t>
  </si>
  <si>
    <t>Overige brandstoffen/energiebronnen</t>
  </si>
  <si>
    <t>Warmtelevering - kolen</t>
  </si>
  <si>
    <t>Warmte - AVI</t>
  </si>
  <si>
    <t>Warmte - gasmotor WKK</t>
  </si>
  <si>
    <t>Biogas / duurzaam gas</t>
  </si>
  <si>
    <t>5 Koel- en koudemiddelen</t>
  </si>
  <si>
    <t>Voeg bijlage toe met onderbouwing van de grenzen, zoals een uittreksel van de Kamer van Koophandel.</t>
  </si>
  <si>
    <t>De gezamelijke conversiefactorenlijst uitgegeven op 16/11/2011 van het Connektprogramma Lean and Green, de Stichting Klimaatvriendelijke Aanbesteden en Ondernemen (SKAO) en stichting Stimular vormt de basis voor de berekeningen in deze emissie-inventaris. Zie http://cms2009.digitnet.nl/Uploads/CO/Emissiefactoren.pdf en/of http://www.skao.nl/index.php?ID=6&amp;IDN=33.</t>
  </si>
  <si>
    <t>Tot 16/11/2011 vormde de conversiefactorenlijst uit het SKAO CO2-prestatieladder handboek (23-06-2011) de basis voor de berekeningen.</t>
  </si>
  <si>
    <t xml:space="preserve">De recente lijst conversiefactoren zijn te vinden in het tabblad: Conversiefactoren. Per emissiestroom staat in het tabblad 'data-inventarisatie' aangegeven welke conversiefactor is gebruikt. </t>
  </si>
  <si>
    <t>In het volgende tabblad 'data-inventarisatie' dienen de gegevens per energie stroom ingevuld te worden. Voor de meeste gegevens zijn de conversiefactoren al ingevuld. Is dit niet het geval, raadpleeg de conversiefactoren in het derde tabblad 'conversiefactoren'.</t>
  </si>
  <si>
    <t>Het is van belang dat er aangegeven wordt waar de gegevens vandaan komen. Achter elke energistroom is er een keuzemenu waarin een contactpersoon aangegeven kan worden en of de gegevens uit een factuur, meting, schatting of anders tot stand zijn gekomen. Lever de bewijslast mee richting de eventuele certificerende instantie.</t>
  </si>
  <si>
    <t>Datum van laatste wijziging:</t>
  </si>
  <si>
    <t>Energiekosten</t>
  </si>
  <si>
    <r>
      <rPr>
        <b/>
        <sz val="18"/>
        <rFont val="Arial"/>
        <family val="2"/>
      </rPr>
      <t>CO</t>
    </r>
    <r>
      <rPr>
        <b/>
        <sz val="11"/>
        <rFont val="Arial"/>
        <family val="2"/>
      </rPr>
      <t>2</t>
    </r>
    <r>
      <rPr>
        <b/>
        <sz val="18"/>
        <rFont val="Arial"/>
        <family val="2"/>
      </rPr>
      <t xml:space="preserve">-footprint en energiekostentool
</t>
    </r>
  </si>
  <si>
    <t>CO2 emissiefactoren .nl</t>
  </si>
  <si>
    <t>Emissiefactorenlijst SKAO/Connekt/Stimular                   CO2 emissiefactoren .nl</t>
  </si>
  <si>
    <t>Wagenpark</t>
  </si>
  <si>
    <t>Paper</t>
  </si>
  <si>
    <t>Milieubarometer</t>
  </si>
  <si>
    <t>Vestiging</t>
  </si>
  <si>
    <t>Voertuigen</t>
  </si>
  <si>
    <t>Zakelijke vluchten</t>
  </si>
  <si>
    <t>Papier</t>
  </si>
  <si>
    <t>Elektriciteit verbruik</t>
  </si>
  <si>
    <t>Zakelijke Vluchten</t>
  </si>
  <si>
    <t>Elek. Vestiging</t>
  </si>
  <si>
    <t>Elek. Voertuigen</t>
  </si>
  <si>
    <t>Hoogwerkers</t>
  </si>
  <si>
    <t>Levering &amp; Diensten</t>
  </si>
  <si>
    <t>Bedrag Excl. BTW (in €)</t>
  </si>
  <si>
    <t>BTW %</t>
  </si>
  <si>
    <t>Gaslevering 2019</t>
  </si>
  <si>
    <t>Nm³</t>
  </si>
  <si>
    <t>Coördinatie fee</t>
  </si>
  <si>
    <t>Maand</t>
  </si>
  <si>
    <t>Energiebelasting 2018 zone 1</t>
  </si>
  <si>
    <t>ODE 2018 Zone 1</t>
  </si>
  <si>
    <t>Bedrag Excl. BTW</t>
  </si>
  <si>
    <t>Emissiefactor Gas per Nm³</t>
  </si>
  <si>
    <t>CO2-Uitstoot 2020</t>
  </si>
  <si>
    <t>Gaslevering</t>
  </si>
  <si>
    <t>Januari</t>
  </si>
  <si>
    <t>Februari</t>
  </si>
  <si>
    <t>Maart</t>
  </si>
  <si>
    <t>April</t>
  </si>
  <si>
    <t>Mei</t>
  </si>
  <si>
    <t>Juni</t>
  </si>
  <si>
    <t>Juli</t>
  </si>
  <si>
    <t>Augustus</t>
  </si>
  <si>
    <t>September</t>
  </si>
  <si>
    <t>Oktober</t>
  </si>
  <si>
    <t>November</t>
  </si>
  <si>
    <t>December</t>
  </si>
  <si>
    <r>
      <t>Kg CO</t>
    </r>
    <r>
      <rPr>
        <b/>
        <sz val="8"/>
        <rFont val="Arial"/>
        <family val="2"/>
      </rPr>
      <t>2</t>
    </r>
  </si>
  <si>
    <t>* Tarief veranderd per jaar</t>
  </si>
  <si>
    <t>Tarief (in €)*</t>
  </si>
  <si>
    <t>Verbruik Energieaspect</t>
  </si>
  <si>
    <t>CO2-Uitstoot in Tonnage</t>
  </si>
  <si>
    <r>
      <t>Ton CO</t>
    </r>
    <r>
      <rPr>
        <b/>
        <sz val="8"/>
        <rFont val="Arial"/>
        <family val="2"/>
      </rPr>
      <t>2</t>
    </r>
  </si>
  <si>
    <t>&lt;-- Invullen</t>
  </si>
  <si>
    <t>Maand / Jaar</t>
  </si>
  <si>
    <t>Tot.</t>
  </si>
  <si>
    <t>WagenPark Willems</t>
  </si>
  <si>
    <t>Type / Jaar</t>
  </si>
  <si>
    <t>Benzine Auto's</t>
  </si>
  <si>
    <t>Benzine Elektrisch</t>
  </si>
  <si>
    <t>Diesel Auto's</t>
  </si>
  <si>
    <t>Elektrisch</t>
  </si>
  <si>
    <t>Totaal</t>
  </si>
  <si>
    <t>Emissiefactor Diesel per Liter</t>
  </si>
  <si>
    <t>Liter</t>
  </si>
  <si>
    <t>Verbruik Benzine</t>
  </si>
  <si>
    <t>Verbruik Diesel</t>
  </si>
  <si>
    <t>Verbruik Shell GTL Fuel</t>
  </si>
  <si>
    <t>Emissiefactor Benzine per Liter</t>
  </si>
  <si>
    <t>2019*</t>
  </si>
  <si>
    <t>2020*</t>
  </si>
  <si>
    <r>
      <t>Uitstoot per voertuig in Kg/CO</t>
    </r>
    <r>
      <rPr>
        <b/>
        <sz val="8"/>
        <color rgb="FF000000"/>
        <rFont val="Calibri"/>
        <family val="2"/>
        <scheme val="minor"/>
      </rPr>
      <t>2</t>
    </r>
  </si>
  <si>
    <t>2020 Benzine*</t>
  </si>
  <si>
    <t>2020 Diesel*</t>
  </si>
  <si>
    <t>*(Half)Jaaroverzicht opvragen bij Shell</t>
  </si>
  <si>
    <t>Date/Month Code filteren op gewenste Jaar/Maand --&gt; Product Description filteren op Unleaded (Benzine) OF Diesel --&gt; Naar Sale Quantity --&gt; Eerste variabel selecteren dan Ctrl+Shift+Pijltje_Omlaag --&gt; Rechts onder Som Aflezen</t>
  </si>
  <si>
    <t>&lt;-- SOM 
Invullen</t>
  </si>
  <si>
    <t>Aantal Hoogwerkers</t>
  </si>
  <si>
    <t>&lt;-- CodeWijzigen naar 2020 gegevens</t>
  </si>
  <si>
    <t>Emissiefactor GTL Fuel per Liter</t>
  </si>
  <si>
    <t>2020 Shell GTL Fuel*</t>
  </si>
  <si>
    <t>Shell GTL Fuel</t>
  </si>
  <si>
    <t>Document Filteren op Datum (Maand) --&gt; Eerste variabele van Volume (L) selecteren --&gt; Ctrl+Shift+Pijltje_Omlaag --&gt; Rechts onder SOM aflezen + Invullen</t>
  </si>
  <si>
    <t>Aantal Vellen Per Pak</t>
  </si>
  <si>
    <t>Gewicht per M²</t>
  </si>
  <si>
    <t>Lengte Papier in mm</t>
  </si>
  <si>
    <t>Breedte Papier in mm</t>
  </si>
  <si>
    <t>Oppervlakte papier in M²</t>
  </si>
  <si>
    <t>Gewicht Per Vel in Gram</t>
  </si>
  <si>
    <t>Gewicht Per Pak in Kg</t>
  </si>
  <si>
    <t>KOPIEERPAPIER MULTIPRINT A4 WIT 500VEL</t>
  </si>
  <si>
    <t>KOPIEERPAPIER SKY LASER A3 PREMIUM 80GRS WIT</t>
  </si>
  <si>
    <t>KOPIEERPAPIER SKY LASER A4 PREMIUM 80GRS WIT</t>
  </si>
  <si>
    <t>LASERPAPIER COLOR COPY A3 160GR WIT 250VEL</t>
  </si>
  <si>
    <t>LASERPAPIER COLOR COPY A4 160GR WIT 250VEL</t>
  </si>
  <si>
    <t>LASERPAPIER COLOR COPY A4 250GR WIT 125VEL</t>
  </si>
  <si>
    <t>Totaal:</t>
  </si>
  <si>
    <t>1kg =             1,21 Kg/CO2</t>
  </si>
  <si>
    <t>Totaal Gewicht 2020 in KG</t>
  </si>
  <si>
    <t>Bestel Q. 2020 in Kg</t>
  </si>
  <si>
    <t>&lt;-- Bestel Q. Invullen Per Papiersoort</t>
  </si>
  <si>
    <t>*Besteloverzicht opvragen bij Receptie</t>
  </si>
  <si>
    <t>Bestel Q. 2020*</t>
  </si>
  <si>
    <t>Papiersoort in Kg</t>
  </si>
  <si>
    <r>
      <t>Papiersoort in CO</t>
    </r>
    <r>
      <rPr>
        <b/>
        <sz val="8"/>
        <color theme="1"/>
        <rFont val="Calibri"/>
        <family val="2"/>
        <scheme val="minor"/>
      </rPr>
      <t>2</t>
    </r>
    <r>
      <rPr>
        <b/>
        <sz val="11"/>
        <color theme="1"/>
        <rFont val="Calibri"/>
        <family val="2"/>
        <scheme val="minor"/>
      </rPr>
      <t>-Uitstoot</t>
    </r>
  </si>
  <si>
    <r>
      <t>CO2-uitstoot 2020</t>
    </r>
    <r>
      <rPr>
        <sz val="11"/>
        <color theme="1"/>
        <rFont val="Calibri"/>
        <family val="2"/>
        <scheme val="minor"/>
      </rPr>
      <t xml:space="preserve"> in Kg</t>
    </r>
  </si>
  <si>
    <t>CO2-Uitstoot in Ton:</t>
  </si>
  <si>
    <t>Energieverbruik in kWh</t>
  </si>
  <si>
    <t>Energieverbruik in kWh voor Bedrijfsvoertuigen</t>
  </si>
  <si>
    <t>kWh verbruik</t>
  </si>
  <si>
    <t>Aantal Elektrische Voertuigen</t>
  </si>
  <si>
    <t>kWh per voertuig</t>
  </si>
  <si>
    <r>
      <t>CO</t>
    </r>
    <r>
      <rPr>
        <vertAlign val="subscript"/>
        <sz val="11"/>
        <color rgb="FF000000"/>
        <rFont val="Calibri"/>
        <family val="2"/>
      </rPr>
      <t>2</t>
    </r>
    <r>
      <rPr>
        <b/>
        <sz val="11"/>
        <color rgb="FF000000"/>
        <rFont val="Calibri"/>
        <family val="2"/>
      </rPr>
      <t>-uitstoot per voertuig</t>
    </r>
  </si>
  <si>
    <t>Verbruik Dal</t>
  </si>
  <si>
    <t>Verbruik Piek</t>
  </si>
  <si>
    <t>Toeslag Groen (Groenmix)</t>
  </si>
  <si>
    <t>Coördinatie Fee</t>
  </si>
  <si>
    <t>Heffingskorting</t>
  </si>
  <si>
    <t>kWh</t>
  </si>
  <si>
    <t>Hoeveelheid*</t>
  </si>
  <si>
    <t>Piek</t>
  </si>
  <si>
    <t>Dal</t>
  </si>
  <si>
    <t>Emissiefactor Energie per kWh</t>
  </si>
  <si>
    <t>Energieverbruiken opvragen bij Eneco / Jaap Willem Bron</t>
  </si>
  <si>
    <t xml:space="preserve">*Hoeveelheden (maand/dagen) + Tarieven kunnen eventueel </t>
  </si>
  <si>
    <t>handmatig worden aangepast i.v.m. Halfjaarlijkse Evaluatie</t>
  </si>
  <si>
    <t>Maand*</t>
  </si>
  <si>
    <t>Dagen*</t>
  </si>
  <si>
    <t>Energiebelasting 2020 Zone 2</t>
  </si>
  <si>
    <t>ODE 2020 Zone 2</t>
  </si>
  <si>
    <t>&lt;-- Formule verschuiven naar 2020</t>
  </si>
  <si>
    <t>Emissiefactor Stroom (onbekend)</t>
  </si>
  <si>
    <t>&lt;-- Gegevens opvragen Shell/ Raymond Kortekaas</t>
  </si>
  <si>
    <t>Hieronder volgt het overzicht dat Shell aanbied. Simpelweg het kWh verbruik invoeren in bovenstaande tabel.</t>
  </si>
  <si>
    <r>
      <t>CO</t>
    </r>
    <r>
      <rPr>
        <vertAlign val="subscript"/>
        <sz val="11"/>
        <color rgb="FF000000"/>
        <rFont val="Calibri"/>
        <family val="2"/>
      </rPr>
      <t>2</t>
    </r>
    <r>
      <rPr>
        <b/>
        <sz val="11"/>
        <color rgb="FF000000"/>
        <rFont val="Calibri"/>
        <family val="2"/>
      </rPr>
      <t>-uitstoot = kWh verbruik * emissiefactor</t>
    </r>
  </si>
  <si>
    <t>&lt;-- aanpassen indien energie van EU --&gt; NL</t>
  </si>
  <si>
    <t>Scope 1:</t>
  </si>
  <si>
    <t>Gas</t>
  </si>
  <si>
    <t>GTL Fuel</t>
  </si>
  <si>
    <t>Scope 2:</t>
  </si>
  <si>
    <t>Energie Kantoor</t>
  </si>
  <si>
    <t>Energie Voertuigen</t>
  </si>
  <si>
    <t>Papierverbruik</t>
  </si>
  <si>
    <t>SCOPE</t>
  </si>
  <si>
    <t>Basisjaar</t>
  </si>
  <si>
    <t>Q1 + Q2</t>
  </si>
  <si>
    <t>Q3 + Q4</t>
  </si>
  <si>
    <t>Periode</t>
  </si>
  <si>
    <t>Omzet in Miljoen</t>
  </si>
  <si>
    <t>EMISSIE in Ton</t>
  </si>
  <si>
    <t>Ton CO2 per Miljoen</t>
  </si>
  <si>
    <t>Handmatig invoeren</t>
  </si>
  <si>
    <t>% van basisjaar</t>
  </si>
  <si>
    <t>Footprint</t>
  </si>
  <si>
    <t>Scope 3</t>
  </si>
  <si>
    <t>Brandstof verbruik</t>
  </si>
  <si>
    <t xml:space="preserve">*Opvragen bij Raymond Kortekaas </t>
  </si>
  <si>
    <t xml:space="preserve">*Opvragen bij Robin Vat </t>
  </si>
  <si>
    <t>*(Half)Jaaroverzicht opvragen bij Shell/Raymond Kortekaas</t>
  </si>
  <si>
    <t>Lukoil</t>
  </si>
  <si>
    <t>Euro</t>
  </si>
  <si>
    <t>2020</t>
  </si>
  <si>
    <t xml:space="preserve">Euro </t>
  </si>
  <si>
    <t>Usage of Paper</t>
  </si>
  <si>
    <t>Kilogram</t>
  </si>
  <si>
    <t>Woon-werkverkeer</t>
  </si>
  <si>
    <t>Gasverbruiken opvragen bij Eneco / Kevin Warners</t>
  </si>
  <si>
    <t>Heftruck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</si>
</sst>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_(* #,##0.00_);_(* \(#,##0.00\);_(* &quot;-&quot;??_);_(@_)"/>
    <numFmt numFmtId="166" formatCode="_-&quot;€&quot;\ * #,##0.00_-;_-&quot;€&quot;\ * #,##0.00\-;_-&quot;€&quot;\ * &quot;-&quot;??_-;_-@_-"/>
    <numFmt numFmtId="167" formatCode="#,##0.0"/>
    <numFmt numFmtId="168" formatCode="_(&quot;$&quot;* #,##0.00_);_(&quot;$&quot;* \(#,##0.00\);_(&quot;$&quot;* &quot;-&quot;??_);_(@_)"/>
    <numFmt numFmtId="169" formatCode="&quot;€&quot;\ #,##0_-"/>
    <numFmt numFmtId="170" formatCode="0.0000000"/>
    <numFmt numFmtId="171" formatCode="&quot;€&quot;\ #,##0.00"/>
    <numFmt numFmtId="172" formatCode="0.0"/>
    <numFmt numFmtId="173" formatCode="0.000000"/>
  </numFmts>
  <fonts count="55" x14ac:knownFonts="1">
    <font>
      <sz val="10"/>
      <name val="Arial"/>
    </font>
    <font>
      <sz val="11"/>
      <color theme="1"/>
      <name val="Calibri"/>
      <family val="2"/>
      <scheme val="minor"/>
    </font>
    <font>
      <sz val="8"/>
      <name val="Arial"/>
      <family val="2"/>
    </font>
    <font>
      <b/>
      <sz val="10"/>
      <name val="Arial"/>
      <family val="2"/>
    </font>
    <font>
      <u/>
      <sz val="10"/>
      <color indexed="12"/>
      <name val="Arial"/>
      <family val="2"/>
    </font>
    <font>
      <sz val="8"/>
      <color indexed="81"/>
      <name val="Tahoma"/>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i/>
      <sz val="10"/>
      <color indexed="23"/>
      <name val="Arial"/>
      <family val="2"/>
    </font>
    <font>
      <b/>
      <sz val="10"/>
      <color indexed="8"/>
      <name val="Arial"/>
      <family val="2"/>
    </font>
    <font>
      <sz val="10"/>
      <color indexed="8"/>
      <name val="Arial"/>
      <family val="2"/>
    </font>
    <font>
      <b/>
      <sz val="20"/>
      <name val="Arial"/>
      <family val="2"/>
    </font>
    <font>
      <sz val="10"/>
      <name val="Arial"/>
      <family val="2"/>
    </font>
    <font>
      <b/>
      <sz val="14"/>
      <name val="Arial"/>
      <family val="2"/>
    </font>
    <font>
      <vertAlign val="subscript"/>
      <sz val="10"/>
      <name val="Arial"/>
      <family val="2"/>
    </font>
    <font>
      <sz val="1"/>
      <name val="Arial"/>
      <family val="2"/>
    </font>
    <font>
      <sz val="8"/>
      <name val="Helv"/>
    </font>
    <font>
      <b/>
      <sz val="14"/>
      <name val="Helv"/>
    </font>
    <font>
      <b/>
      <sz val="12"/>
      <name val="Helv"/>
    </font>
    <font>
      <b/>
      <vertAlign val="subscript"/>
      <sz val="10"/>
      <name val="Arial"/>
      <family val="2"/>
    </font>
    <font>
      <u/>
      <sz val="10"/>
      <color indexed="12"/>
      <name val="Arial"/>
      <family val="2"/>
    </font>
    <font>
      <b/>
      <sz val="16"/>
      <color indexed="9"/>
      <name val="Arial"/>
      <family val="2"/>
    </font>
    <font>
      <sz val="11"/>
      <color indexed="8"/>
      <name val="Calibri"/>
      <family val="2"/>
    </font>
    <font>
      <sz val="9"/>
      <color indexed="8"/>
      <name val="Arial"/>
      <family val="2"/>
    </font>
    <font>
      <sz val="9"/>
      <name val="Arial"/>
      <family val="2"/>
    </font>
    <font>
      <b/>
      <sz val="16"/>
      <name val="Arial"/>
      <family val="2"/>
    </font>
    <font>
      <b/>
      <vertAlign val="subscript"/>
      <sz val="16"/>
      <name val="Arial"/>
      <family val="2"/>
    </font>
    <font>
      <vertAlign val="superscript"/>
      <sz val="10"/>
      <name val="Arial"/>
      <family val="2"/>
    </font>
    <font>
      <b/>
      <sz val="18"/>
      <name val="Arial"/>
      <family val="2"/>
    </font>
    <font>
      <b/>
      <sz val="11"/>
      <name val="Arial"/>
      <family val="2"/>
    </font>
    <font>
      <b/>
      <sz val="11"/>
      <color theme="1"/>
      <name val="Calibri"/>
      <family val="2"/>
      <scheme val="minor"/>
    </font>
    <font>
      <b/>
      <sz val="16"/>
      <color theme="1"/>
      <name val="Calibri"/>
      <family val="2"/>
      <scheme val="minor"/>
    </font>
    <font>
      <b/>
      <sz val="8"/>
      <name val="Arial"/>
      <family val="2"/>
    </font>
    <font>
      <b/>
      <sz val="11"/>
      <name val="Calibri"/>
      <family val="2"/>
    </font>
    <font>
      <sz val="11"/>
      <name val="Calibri"/>
      <family val="2"/>
    </font>
    <font>
      <b/>
      <sz val="11"/>
      <color rgb="FF000000"/>
      <name val="Calibri"/>
      <family val="2"/>
      <scheme val="minor"/>
    </font>
    <font>
      <b/>
      <sz val="8"/>
      <color rgb="FF000000"/>
      <name val="Calibri"/>
      <family val="2"/>
      <scheme val="minor"/>
    </font>
    <font>
      <sz val="10"/>
      <color theme="0" tint="-4.9989318521683403E-2"/>
      <name val="Arial"/>
      <family val="2"/>
    </font>
    <font>
      <sz val="11"/>
      <color rgb="FF444444"/>
      <name val="Calibri"/>
      <family val="2"/>
      <scheme val="minor"/>
    </font>
    <font>
      <i/>
      <sz val="11"/>
      <color theme="1"/>
      <name val="Calibri"/>
      <family val="2"/>
      <scheme val="minor"/>
    </font>
    <font>
      <b/>
      <sz val="8"/>
      <color theme="1"/>
      <name val="Calibri"/>
      <family val="2"/>
      <scheme val="minor"/>
    </font>
    <font>
      <b/>
      <sz val="11"/>
      <color rgb="FF000000"/>
      <name val="Calibri"/>
      <family val="2"/>
    </font>
    <font>
      <vertAlign val="subscript"/>
      <sz val="11"/>
      <color rgb="FF000000"/>
      <name val="Calibri"/>
      <family val="2"/>
    </font>
    <font>
      <sz val="11"/>
      <color rgb="FF000000"/>
      <name val="Calibri"/>
      <family val="2"/>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2F2F2"/>
        <bgColor indexed="64"/>
      </patternFill>
    </fill>
    <fill>
      <patternFill patternType="solid">
        <fgColor rgb="FFE2EFDA"/>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9" tint="-0.249977111117893"/>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s>
  <cellStyleXfs count="34">
    <xf numFmtId="0" fontId="0" fillId="0" borderId="0"/>
    <xf numFmtId="0" fontId="11" fillId="2" borderId="0" applyNumberFormat="0" applyBorder="0" applyAlignment="0" applyProtection="0"/>
    <xf numFmtId="0" fontId="15" fillId="5" borderId="1" applyNumberFormat="0" applyAlignment="0" applyProtection="0"/>
    <xf numFmtId="0" fontId="17" fillId="6" borderId="2" applyNumberFormat="0" applyAlignment="0" applyProtection="0"/>
    <xf numFmtId="0" fontId="23" fillId="0" borderId="0" applyFont="0" applyFill="0" applyBorder="0" applyAlignment="0" applyProtection="0"/>
    <xf numFmtId="166" fontId="23" fillId="0" borderId="0" applyFont="0" applyFill="0" applyBorder="0" applyAlignment="0" applyProtection="0"/>
    <xf numFmtId="0" fontId="19" fillId="0" borderId="0" applyNumberFormat="0" applyFill="0" applyBorder="0" applyAlignment="0" applyProtection="0"/>
    <xf numFmtId="0" fontId="10" fillId="3" borderId="0" applyNumberFormat="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4" fillId="0" borderId="0" applyNumberFormat="0" applyFill="0" applyBorder="0" applyAlignment="0" applyProtection="0">
      <alignment vertical="top"/>
      <protection locked="0"/>
    </xf>
    <xf numFmtId="0" fontId="13" fillId="4" borderId="1" applyNumberFormat="0" applyAlignment="0" applyProtection="0"/>
    <xf numFmtId="0" fontId="16" fillId="0" borderId="3" applyNumberFormat="0" applyFill="0" applyAlignment="0" applyProtection="0"/>
    <xf numFmtId="164" fontId="26"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xf numFmtId="168" fontId="26" fillId="0" borderId="0" applyFont="0" applyFill="0" applyBorder="0" applyAlignment="0" applyProtection="0"/>
    <xf numFmtId="0" fontId="12" fillId="7" borderId="0" applyNumberFormat="0" applyBorder="0" applyAlignment="0" applyProtection="0"/>
    <xf numFmtId="0" fontId="23" fillId="0" borderId="0"/>
    <xf numFmtId="0" fontId="23" fillId="0" borderId="0"/>
    <xf numFmtId="0" fontId="33" fillId="0" borderId="0"/>
    <xf numFmtId="0" fontId="21" fillId="8" borderId="7" applyNumberFormat="0" applyFont="0" applyAlignment="0" applyProtection="0"/>
    <xf numFmtId="0" fontId="14" fillId="5" borderId="8" applyNumberFormat="0" applyAlignment="0" applyProtection="0"/>
    <xf numFmtId="9" fontId="23" fillId="0" borderId="0" applyFont="0" applyFill="0" applyBorder="0" applyAlignment="0" applyProtection="0"/>
    <xf numFmtId="0" fontId="27" fillId="0" borderId="0">
      <alignment horizontal="right"/>
    </xf>
    <xf numFmtId="0" fontId="27" fillId="0" borderId="0">
      <alignment horizontal="left"/>
    </xf>
    <xf numFmtId="0" fontId="23" fillId="0" borderId="0"/>
    <xf numFmtId="0" fontId="6" fillId="0" borderId="0" applyNumberFormat="0" applyFill="0" applyBorder="0" applyAlignment="0" applyProtection="0"/>
    <xf numFmtId="0" fontId="28" fillId="0" borderId="0">
      <alignment horizontal="left" vertical="top"/>
    </xf>
    <xf numFmtId="0" fontId="29" fillId="0" borderId="0">
      <alignment horizontal="left"/>
    </xf>
    <xf numFmtId="0" fontId="20" fillId="0" borderId="9" applyNumberFormat="0" applyFill="0" applyAlignment="0" applyProtection="0"/>
    <xf numFmtId="0" fontId="18" fillId="0" borderId="0" applyNumberFormat="0" applyFill="0" applyBorder="0" applyAlignment="0" applyProtection="0"/>
  </cellStyleXfs>
  <cellXfs count="605">
    <xf numFmtId="0" fontId="0" fillId="0" borderId="0" xfId="0"/>
    <xf numFmtId="0" fontId="3" fillId="9" borderId="10" xfId="0" applyFont="1" applyFill="1" applyBorder="1" applyAlignment="1">
      <alignment horizontal="center" vertical="top"/>
    </xf>
    <xf numFmtId="0" fontId="3" fillId="9" borderId="11" xfId="0" applyFont="1" applyFill="1" applyBorder="1" applyAlignment="1">
      <alignment horizontal="center" vertical="top"/>
    </xf>
    <xf numFmtId="0" fontId="3" fillId="9" borderId="12" xfId="0" applyFont="1" applyFill="1" applyBorder="1" applyAlignment="1">
      <alignment horizontal="center" vertical="top"/>
    </xf>
    <xf numFmtId="0" fontId="3" fillId="9" borderId="13" xfId="0" applyFont="1" applyFill="1" applyBorder="1" applyAlignment="1">
      <alignment horizontal="center" vertical="top"/>
    </xf>
    <xf numFmtId="0" fontId="0" fillId="10" borderId="15" xfId="0" applyFill="1" applyBorder="1" applyAlignment="1">
      <alignment horizontal="center" vertical="top"/>
    </xf>
    <xf numFmtId="0" fontId="0" fillId="10" borderId="16" xfId="0" applyFill="1" applyBorder="1" applyAlignment="1">
      <alignment horizontal="center" vertical="top"/>
    </xf>
    <xf numFmtId="0" fontId="0" fillId="11" borderId="15" xfId="0" applyFill="1" applyBorder="1" applyAlignment="1">
      <alignment horizontal="center" vertical="top" wrapText="1"/>
    </xf>
    <xf numFmtId="0" fontId="0" fillId="11" borderId="16" xfId="0" applyFill="1" applyBorder="1" applyAlignment="1">
      <alignment horizontal="center" vertical="top" wrapText="1"/>
    </xf>
    <xf numFmtId="0" fontId="0" fillId="11" borderId="19" xfId="0" applyFill="1" applyBorder="1" applyAlignment="1">
      <alignment horizontal="center" vertical="top" wrapText="1"/>
    </xf>
    <xf numFmtId="0" fontId="3" fillId="9" borderId="39" xfId="0" applyFont="1" applyFill="1" applyBorder="1" applyProtection="1"/>
    <xf numFmtId="0" fontId="3" fillId="9" borderId="40" xfId="0" applyFont="1" applyFill="1" applyBorder="1" applyProtection="1"/>
    <xf numFmtId="14" fontId="34" fillId="13" borderId="38" xfId="22" applyNumberFormat="1" applyFont="1" applyFill="1" applyBorder="1" applyAlignment="1" applyProtection="1">
      <alignment horizontal="center" wrapText="1"/>
      <protection locked="0"/>
    </xf>
    <xf numFmtId="0" fontId="34" fillId="13" borderId="31" xfId="22" applyFont="1" applyFill="1" applyBorder="1" applyAlignment="1" applyProtection="1">
      <alignment horizontal="center" wrapText="1"/>
      <protection locked="0"/>
    </xf>
    <xf numFmtId="14" fontId="34" fillId="10" borderId="41" xfId="22" applyNumberFormat="1" applyFont="1" applyFill="1" applyBorder="1" applyAlignment="1" applyProtection="1">
      <alignment horizontal="center" wrapText="1"/>
      <protection locked="0"/>
    </xf>
    <xf numFmtId="0" fontId="34" fillId="10" borderId="42" xfId="22" applyFont="1" applyFill="1" applyBorder="1" applyAlignment="1" applyProtection="1">
      <alignment horizontal="center" wrapText="1"/>
      <protection locked="0"/>
    </xf>
    <xf numFmtId="14" fontId="34" fillId="13" borderId="41" xfId="22" applyNumberFormat="1" applyFont="1" applyFill="1" applyBorder="1" applyAlignment="1" applyProtection="1">
      <alignment horizontal="center" wrapText="1"/>
      <protection locked="0"/>
    </xf>
    <xf numFmtId="0" fontId="34" fillId="13" borderId="42" xfId="22" applyFont="1" applyFill="1" applyBorder="1" applyAlignment="1" applyProtection="1">
      <alignment horizontal="center" wrapText="1"/>
      <protection locked="0"/>
    </xf>
    <xf numFmtId="0" fontId="34" fillId="13" borderId="41" xfId="22" applyFont="1" applyFill="1" applyBorder="1" applyAlignment="1" applyProtection="1">
      <alignment horizontal="center" wrapText="1"/>
      <protection locked="0"/>
    </xf>
    <xf numFmtId="0" fontId="34" fillId="10" borderId="41" xfId="22" applyFont="1" applyFill="1" applyBorder="1" applyAlignment="1" applyProtection="1">
      <alignment horizontal="center" wrapText="1"/>
      <protection locked="0"/>
    </xf>
    <xf numFmtId="0" fontId="3" fillId="16" borderId="13" xfId="0" applyFont="1" applyFill="1" applyBorder="1" applyAlignment="1">
      <alignment horizontal="center" vertical="center"/>
    </xf>
    <xf numFmtId="0" fontId="34" fillId="13" borderId="63" xfId="22" applyFont="1" applyFill="1" applyBorder="1" applyAlignment="1" applyProtection="1">
      <alignment horizontal="center" wrapText="1"/>
      <protection locked="0"/>
    </xf>
    <xf numFmtId="0" fontId="34" fillId="10" borderId="64" xfId="22" applyFont="1" applyFill="1" applyBorder="1" applyAlignment="1" applyProtection="1">
      <alignment horizontal="center" wrapText="1"/>
      <protection locked="0"/>
    </xf>
    <xf numFmtId="0" fontId="34" fillId="10" borderId="65" xfId="22" applyFont="1" applyFill="1" applyBorder="1" applyAlignment="1" applyProtection="1">
      <alignment horizontal="center" wrapText="1"/>
      <protection locked="0"/>
    </xf>
    <xf numFmtId="0" fontId="3" fillId="9" borderId="10" xfId="0" applyFont="1" applyFill="1" applyBorder="1" applyAlignment="1">
      <alignment horizontal="right" vertical="top"/>
    </xf>
    <xf numFmtId="167" fontId="0" fillId="9" borderId="47" xfId="0" applyNumberFormat="1" applyFill="1" applyBorder="1" applyAlignment="1">
      <alignment vertical="top"/>
    </xf>
    <xf numFmtId="167" fontId="0" fillId="9" borderId="53" xfId="0" applyNumberFormat="1" applyFill="1" applyBorder="1" applyAlignment="1">
      <alignment vertical="top"/>
    </xf>
    <xf numFmtId="2" fontId="36" fillId="18" borderId="21" xfId="0" applyNumberFormat="1" applyFont="1" applyFill="1" applyBorder="1" applyAlignment="1">
      <alignment horizontal="center" vertical="top"/>
    </xf>
    <xf numFmtId="167" fontId="36" fillId="18" borderId="21" xfId="0" applyNumberFormat="1" applyFont="1" applyFill="1" applyBorder="1" applyAlignment="1">
      <alignment vertical="top"/>
    </xf>
    <xf numFmtId="2" fontId="36" fillId="19" borderId="21" xfId="0" applyNumberFormat="1" applyFont="1" applyFill="1" applyBorder="1" applyAlignment="1">
      <alignment horizontal="center" vertical="top"/>
    </xf>
    <xf numFmtId="169" fontId="36" fillId="19" borderId="13" xfId="0" applyNumberFormat="1" applyFont="1" applyFill="1" applyBorder="1" applyAlignment="1">
      <alignment vertical="top"/>
    </xf>
    <xf numFmtId="169" fontId="0" fillId="19" borderId="53" xfId="0" applyNumberFormat="1" applyFill="1" applyBorder="1" applyAlignment="1">
      <alignment vertical="top"/>
    </xf>
    <xf numFmtId="2" fontId="3" fillId="9" borderId="11" xfId="0" applyNumberFormat="1" applyFont="1" applyFill="1" applyBorder="1" applyAlignment="1">
      <alignment horizontal="center" vertical="top"/>
    </xf>
    <xf numFmtId="167" fontId="0" fillId="9" borderId="14" xfId="0" applyNumberFormat="1" applyFill="1" applyBorder="1" applyAlignment="1">
      <alignment vertical="top"/>
    </xf>
    <xf numFmtId="3" fontId="0" fillId="12" borderId="47" xfId="0" applyNumberFormat="1" applyFill="1" applyBorder="1" applyAlignment="1">
      <alignment horizontal="center" vertical="center" wrapText="1"/>
    </xf>
    <xf numFmtId="3" fontId="0" fillId="12" borderId="14" xfId="0" applyNumberFormat="1" applyFill="1" applyBorder="1" applyAlignment="1">
      <alignment horizontal="center" vertical="center" wrapText="1"/>
    </xf>
    <xf numFmtId="2" fontId="22" fillId="20" borderId="21" xfId="0" applyNumberFormat="1" applyFont="1" applyFill="1" applyBorder="1" applyAlignment="1">
      <alignment horizontal="center" vertical="top"/>
    </xf>
    <xf numFmtId="169" fontId="22" fillId="20" borderId="13" xfId="0" applyNumberFormat="1" applyFont="1" applyFill="1" applyBorder="1" applyAlignment="1">
      <alignment vertical="top"/>
    </xf>
    <xf numFmtId="169" fontId="0" fillId="20" borderId="53" xfId="0" applyNumberFormat="1" applyFill="1" applyBorder="1" applyAlignment="1">
      <alignment vertical="top"/>
    </xf>
    <xf numFmtId="3" fontId="0" fillId="12" borderId="47" xfId="0" applyNumberFormat="1" applyFill="1" applyBorder="1" applyAlignment="1">
      <alignment horizontal="center" vertical="center"/>
    </xf>
    <xf numFmtId="3" fontId="0" fillId="12" borderId="14" xfId="0" applyNumberFormat="1" applyFill="1" applyBorder="1" applyAlignment="1">
      <alignment horizontal="center" vertical="center"/>
    </xf>
    <xf numFmtId="0" fontId="0" fillId="10" borderId="14" xfId="0" applyFill="1" applyBorder="1" applyAlignment="1">
      <alignment vertical="top"/>
    </xf>
    <xf numFmtId="0" fontId="0" fillId="11" borderId="14" xfId="0" applyFill="1" applyBorder="1" applyAlignment="1">
      <alignment vertical="top"/>
    </xf>
    <xf numFmtId="0" fontId="0" fillId="11" borderId="53" xfId="0" applyFill="1" applyBorder="1" applyAlignment="1">
      <alignment vertical="top"/>
    </xf>
    <xf numFmtId="169" fontId="0" fillId="19" borderId="47" xfId="0" applyNumberFormat="1" applyFill="1" applyBorder="1" applyAlignment="1">
      <alignment vertical="top"/>
    </xf>
    <xf numFmtId="169" fontId="0" fillId="20" borderId="14" xfId="0" applyNumberFormat="1" applyFill="1" applyBorder="1" applyAlignment="1">
      <alignment vertical="top"/>
    </xf>
    <xf numFmtId="0" fontId="0" fillId="14" borderId="0" xfId="0" applyFill="1" applyProtection="1"/>
    <xf numFmtId="0" fontId="0" fillId="14" borderId="0" xfId="0" applyFill="1" applyAlignment="1" applyProtection="1">
      <alignment horizontal="center" vertical="top"/>
    </xf>
    <xf numFmtId="0" fontId="3" fillId="15" borderId="13" xfId="0" applyFont="1" applyFill="1" applyBorder="1" applyProtection="1"/>
    <xf numFmtId="0" fontId="23" fillId="14" borderId="51" xfId="0" applyFont="1" applyFill="1" applyBorder="1" applyAlignment="1" applyProtection="1">
      <alignment horizontal="center" vertical="top"/>
    </xf>
    <xf numFmtId="0" fontId="0" fillId="14" borderId="51" xfId="0" applyFill="1" applyBorder="1" applyAlignment="1" applyProtection="1">
      <alignment horizontal="center" vertical="top"/>
    </xf>
    <xf numFmtId="0" fontId="0" fillId="14" borderId="0" xfId="0" applyFill="1" applyBorder="1" applyProtection="1"/>
    <xf numFmtId="0" fontId="0" fillId="9" borderId="16" xfId="0" applyFill="1" applyBorder="1" applyAlignment="1" applyProtection="1">
      <alignment horizontal="center"/>
    </xf>
    <xf numFmtId="0" fontId="0" fillId="9" borderId="0" xfId="0" applyFill="1" applyBorder="1" applyAlignment="1" applyProtection="1">
      <alignment horizontal="center"/>
    </xf>
    <xf numFmtId="0" fontId="3" fillId="15" borderId="10" xfId="0" applyFont="1" applyFill="1" applyBorder="1" applyProtection="1"/>
    <xf numFmtId="0" fontId="23" fillId="14" borderId="0" xfId="0" applyFont="1" applyFill="1" applyProtection="1"/>
    <xf numFmtId="0" fontId="23" fillId="0" borderId="51" xfId="0" applyFont="1" applyBorder="1" applyAlignment="1" applyProtection="1">
      <alignment horizontal="center" vertical="top"/>
    </xf>
    <xf numFmtId="0" fontId="0" fillId="13" borderId="16" xfId="0" applyFill="1" applyBorder="1" applyProtection="1"/>
    <xf numFmtId="0" fontId="0" fillId="13" borderId="0" xfId="0" applyFill="1" applyBorder="1" applyProtection="1"/>
    <xf numFmtId="0" fontId="0" fillId="13" borderId="18" xfId="0" applyFill="1" applyBorder="1" applyProtection="1"/>
    <xf numFmtId="0" fontId="0" fillId="13" borderId="19" xfId="0" applyFill="1" applyBorder="1" applyProtection="1"/>
    <xf numFmtId="0" fontId="0" fillId="13" borderId="20" xfId="0" applyFill="1" applyBorder="1" applyProtection="1"/>
    <xf numFmtId="0" fontId="0" fillId="13" borderId="22" xfId="0" applyFill="1" applyBorder="1" applyProtection="1"/>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23" fillId="14" borderId="0" xfId="20" applyFont="1" applyFill="1" applyBorder="1" applyAlignment="1" applyProtection="1">
      <alignment vertical="center" wrapText="1"/>
    </xf>
    <xf numFmtId="0" fontId="24" fillId="14" borderId="13" xfId="20" applyFont="1" applyFill="1" applyBorder="1" applyAlignment="1" applyProtection="1">
      <alignment horizontal="center" vertical="center" wrapText="1"/>
    </xf>
    <xf numFmtId="0" fontId="23" fillId="14" borderId="47" xfId="20" applyFont="1" applyFill="1" applyBorder="1" applyAlignment="1" applyProtection="1">
      <alignment vertical="center" wrapText="1"/>
    </xf>
    <xf numFmtId="0" fontId="23" fillId="14" borderId="23" xfId="20" applyFont="1" applyFill="1" applyBorder="1" applyAlignment="1" applyProtection="1">
      <alignment vertical="center" wrapText="1"/>
    </xf>
    <xf numFmtId="1" fontId="23" fillId="14" borderId="23" xfId="20" applyNumberFormat="1" applyFont="1" applyFill="1" applyBorder="1" applyAlignment="1" applyProtection="1">
      <alignment horizontal="center" vertical="center" wrapText="1"/>
    </xf>
    <xf numFmtId="0" fontId="23" fillId="14" borderId="24" xfId="20" applyFont="1" applyFill="1" applyBorder="1" applyAlignment="1" applyProtection="1">
      <alignment vertical="center" wrapText="1"/>
    </xf>
    <xf numFmtId="1" fontId="23" fillId="14" borderId="24" xfId="20" applyNumberFormat="1" applyFont="1" applyFill="1" applyBorder="1" applyAlignment="1" applyProtection="1">
      <alignment horizontal="center" vertical="center" wrapText="1"/>
    </xf>
    <xf numFmtId="0" fontId="23" fillId="14" borderId="25" xfId="20" applyFont="1" applyFill="1" applyBorder="1" applyAlignment="1" applyProtection="1">
      <alignment vertical="center" wrapText="1"/>
    </xf>
    <xf numFmtId="1" fontId="23" fillId="14" borderId="25" xfId="20" applyNumberFormat="1" applyFont="1" applyFill="1" applyBorder="1" applyAlignment="1" applyProtection="1">
      <alignment horizontal="center" vertical="center" wrapText="1"/>
    </xf>
    <xf numFmtId="0" fontId="23" fillId="14" borderId="14" xfId="20" applyFont="1" applyFill="1" applyBorder="1" applyAlignment="1" applyProtection="1">
      <alignment vertical="center" wrapText="1"/>
    </xf>
    <xf numFmtId="0" fontId="23" fillId="14" borderId="29" xfId="20" applyFont="1" applyFill="1" applyBorder="1" applyAlignment="1" applyProtection="1">
      <alignment vertical="center" wrapText="1"/>
    </xf>
    <xf numFmtId="0" fontId="23" fillId="14" borderId="26" xfId="20" applyFont="1" applyFill="1" applyBorder="1" applyAlignment="1" applyProtection="1">
      <alignment horizontal="left" vertical="center"/>
    </xf>
    <xf numFmtId="0" fontId="23" fillId="14" borderId="34" xfId="20" applyFont="1" applyFill="1" applyBorder="1" applyAlignment="1" applyProtection="1">
      <alignment vertical="center" wrapText="1"/>
    </xf>
    <xf numFmtId="1" fontId="23" fillId="14" borderId="34" xfId="20" applyNumberFormat="1" applyFont="1" applyFill="1" applyBorder="1" applyAlignment="1" applyProtection="1">
      <alignment horizontal="center" vertical="center" wrapText="1"/>
    </xf>
    <xf numFmtId="0" fontId="23" fillId="14" borderId="63" xfId="20" applyFont="1" applyFill="1" applyBorder="1" applyAlignment="1" applyProtection="1">
      <alignment horizontal="center" vertical="center" wrapText="1"/>
    </xf>
    <xf numFmtId="0" fontId="23" fillId="14" borderId="43" xfId="20" applyFont="1" applyFill="1" applyBorder="1" applyAlignment="1" applyProtection="1">
      <alignment vertical="center" wrapText="1"/>
    </xf>
    <xf numFmtId="0" fontId="23" fillId="14" borderId="54" xfId="20" applyFont="1" applyFill="1" applyBorder="1" applyAlignment="1" applyProtection="1">
      <alignment horizontal="center" vertical="center" wrapText="1"/>
    </xf>
    <xf numFmtId="0" fontId="23" fillId="14" borderId="24" xfId="20" applyFont="1" applyFill="1" applyBorder="1" applyAlignment="1" applyProtection="1">
      <alignment horizontal="center" vertical="center" wrapText="1"/>
    </xf>
    <xf numFmtId="0" fontId="23" fillId="14" borderId="38" xfId="20" applyFont="1" applyFill="1" applyBorder="1" applyAlignment="1" applyProtection="1">
      <alignment horizontal="center" vertical="center" wrapText="1"/>
    </xf>
    <xf numFmtId="0" fontId="23" fillId="14" borderId="25" xfId="20" applyFont="1" applyFill="1" applyBorder="1" applyAlignment="1" applyProtection="1">
      <alignment horizontal="center" vertical="center" wrapText="1"/>
    </xf>
    <xf numFmtId="0" fontId="23" fillId="14" borderId="56" xfId="20" applyFont="1" applyFill="1" applyBorder="1" applyAlignment="1" applyProtection="1">
      <alignment horizontal="center" vertical="center" wrapText="1"/>
    </xf>
    <xf numFmtId="0" fontId="23" fillId="14" borderId="23" xfId="20" applyFont="1" applyFill="1" applyBorder="1" applyAlignment="1" applyProtection="1">
      <alignment horizontal="center" vertical="center" wrapText="1"/>
    </xf>
    <xf numFmtId="0" fontId="23" fillId="14" borderId="58" xfId="20" applyFont="1" applyFill="1" applyBorder="1" applyAlignment="1" applyProtection="1">
      <alignment horizontal="center" vertical="center" wrapText="1"/>
    </xf>
    <xf numFmtId="0" fontId="23" fillId="14" borderId="60" xfId="20" applyFont="1" applyFill="1" applyBorder="1" applyAlignment="1" applyProtection="1">
      <alignment horizontal="center" vertical="center" wrapText="1"/>
    </xf>
    <xf numFmtId="0" fontId="23" fillId="14" borderId="41" xfId="20" applyFont="1" applyFill="1" applyBorder="1" applyAlignment="1" applyProtection="1">
      <alignment horizontal="center" vertical="center" wrapText="1"/>
    </xf>
    <xf numFmtId="0" fontId="23" fillId="14" borderId="42" xfId="20" applyFont="1" applyFill="1" applyBorder="1" applyAlignment="1" applyProtection="1">
      <alignment horizontal="left" vertical="center" wrapText="1"/>
    </xf>
    <xf numFmtId="0" fontId="23" fillId="14" borderId="42" xfId="20" applyFont="1" applyFill="1" applyBorder="1" applyAlignment="1" applyProtection="1">
      <alignment horizontal="center" vertical="center" wrapText="1"/>
    </xf>
    <xf numFmtId="0" fontId="23" fillId="14" borderId="70" xfId="20" applyFont="1" applyFill="1" applyBorder="1" applyAlignment="1" applyProtection="1">
      <alignment horizontal="center" vertical="center" wrapText="1"/>
    </xf>
    <xf numFmtId="0" fontId="23" fillId="14" borderId="28" xfId="20" applyFont="1" applyFill="1" applyBorder="1" applyAlignment="1" applyProtection="1">
      <alignment vertical="center" wrapText="1"/>
    </xf>
    <xf numFmtId="1" fontId="23" fillId="14" borderId="28" xfId="20" applyNumberFormat="1" applyFont="1" applyFill="1" applyBorder="1" applyAlignment="1" applyProtection="1">
      <alignment horizontal="center" vertical="center" wrapText="1"/>
    </xf>
    <xf numFmtId="0" fontId="23" fillId="14" borderId="31" xfId="20" applyFont="1" applyFill="1" applyBorder="1" applyAlignment="1" applyProtection="1">
      <alignment vertical="center" wrapText="1"/>
    </xf>
    <xf numFmtId="1" fontId="23" fillId="14" borderId="31" xfId="20" applyNumberFormat="1" applyFont="1" applyFill="1" applyBorder="1" applyAlignment="1" applyProtection="1">
      <alignment horizontal="center" vertical="center" wrapText="1"/>
    </xf>
    <xf numFmtId="1" fontId="23" fillId="14" borderId="29" xfId="20" applyNumberFormat="1" applyFont="1" applyFill="1" applyBorder="1" applyAlignment="1" applyProtection="1">
      <alignment horizontal="center" vertical="center" wrapText="1"/>
    </xf>
    <xf numFmtId="0" fontId="23" fillId="14" borderId="13" xfId="20" applyFont="1" applyFill="1" applyBorder="1" applyAlignment="1" applyProtection="1">
      <alignment vertical="center" wrapText="1"/>
    </xf>
    <xf numFmtId="1" fontId="23" fillId="14" borderId="0" xfId="20" applyNumberFormat="1" applyFont="1" applyFill="1" applyBorder="1" applyAlignment="1" applyProtection="1">
      <alignment horizontal="center" vertical="center" wrapText="1"/>
    </xf>
    <xf numFmtId="0" fontId="23" fillId="14" borderId="31" xfId="20" applyFont="1" applyFill="1" applyBorder="1" applyAlignment="1" applyProtection="1">
      <alignment horizontal="center" vertical="center" wrapText="1"/>
    </xf>
    <xf numFmtId="0" fontId="23" fillId="14" borderId="16" xfId="20" applyFont="1" applyFill="1" applyBorder="1" applyAlignment="1" applyProtection="1">
      <alignment horizontal="left" vertical="center" wrapText="1"/>
    </xf>
    <xf numFmtId="0" fontId="23" fillId="14" borderId="28" xfId="20" applyFont="1" applyFill="1" applyBorder="1" applyAlignment="1" applyProtection="1">
      <alignment horizontal="left" vertical="center" wrapText="1"/>
    </xf>
    <xf numFmtId="0" fontId="23" fillId="14" borderId="45" xfId="20" applyFont="1" applyFill="1" applyBorder="1" applyAlignment="1" applyProtection="1">
      <alignment horizontal="center" vertical="center" wrapText="1"/>
    </xf>
    <xf numFmtId="0" fontId="23" fillId="14" borderId="32" xfId="20" applyFont="1" applyFill="1" applyBorder="1" applyAlignment="1" applyProtection="1">
      <alignment vertical="center" wrapText="1"/>
    </xf>
    <xf numFmtId="0" fontId="23" fillId="14" borderId="46" xfId="20" applyFont="1" applyFill="1" applyBorder="1" applyAlignment="1" applyProtection="1">
      <alignment vertical="center" wrapText="1"/>
    </xf>
    <xf numFmtId="1" fontId="23" fillId="14" borderId="30" xfId="20" applyNumberFormat="1" applyFont="1" applyFill="1" applyBorder="1" applyAlignment="1" applyProtection="1">
      <alignment horizontal="center" vertical="center" wrapText="1"/>
    </xf>
    <xf numFmtId="0" fontId="23" fillId="14" borderId="0" xfId="20" applyFont="1" applyFill="1" applyBorder="1" applyAlignment="1" applyProtection="1">
      <alignment horizontal="left" vertical="center" wrapText="1"/>
    </xf>
    <xf numFmtId="0" fontId="23" fillId="14" borderId="14" xfId="20" applyFont="1" applyFill="1" applyBorder="1" applyAlignment="1" applyProtection="1">
      <alignment horizontal="center" vertical="center" wrapText="1"/>
    </xf>
    <xf numFmtId="0" fontId="23" fillId="14" borderId="28" xfId="20" applyFont="1" applyFill="1" applyBorder="1" applyAlignment="1" applyProtection="1">
      <alignment horizontal="center" vertical="center" wrapText="1"/>
    </xf>
    <xf numFmtId="0" fontId="23" fillId="14" borderId="37" xfId="20" applyFont="1" applyFill="1" applyBorder="1" applyAlignment="1" applyProtection="1">
      <alignment horizontal="center" vertical="center" wrapText="1"/>
    </xf>
    <xf numFmtId="0" fontId="23" fillId="14" borderId="72" xfId="20" applyFont="1" applyFill="1" applyBorder="1" applyAlignment="1" applyProtection="1">
      <alignment horizontal="center" vertical="center" wrapText="1"/>
    </xf>
    <xf numFmtId="0" fontId="23" fillId="14" borderId="53" xfId="20" applyFont="1" applyFill="1" applyBorder="1" applyAlignment="1" applyProtection="1">
      <alignment vertical="center" wrapText="1"/>
    </xf>
    <xf numFmtId="0" fontId="23" fillId="14" borderId="49" xfId="20" applyFont="1" applyFill="1" applyBorder="1" applyAlignment="1" applyProtection="1">
      <alignment horizontal="left" vertical="center"/>
    </xf>
    <xf numFmtId="0" fontId="24" fillId="14" borderId="50" xfId="20" applyFont="1" applyFill="1" applyBorder="1" applyAlignment="1" applyProtection="1">
      <alignment horizontal="center" vertical="center" wrapText="1"/>
    </xf>
    <xf numFmtId="0" fontId="23" fillId="14" borderId="69" xfId="20" applyFont="1" applyFill="1" applyBorder="1" applyAlignment="1" applyProtection="1">
      <alignment vertical="center" wrapText="1"/>
    </xf>
    <xf numFmtId="0" fontId="23" fillId="14" borderId="29" xfId="0" applyFont="1" applyFill="1" applyBorder="1" applyAlignment="1" applyProtection="1">
      <alignment vertical="center" wrapText="1"/>
    </xf>
    <xf numFmtId="0" fontId="23" fillId="14" borderId="31" xfId="0" applyFont="1" applyFill="1" applyBorder="1" applyAlignment="1" applyProtection="1">
      <alignment vertical="center" wrapText="1"/>
    </xf>
    <xf numFmtId="0" fontId="23" fillId="14" borderId="25" xfId="0" applyFont="1" applyFill="1" applyBorder="1" applyAlignment="1" applyProtection="1">
      <alignment vertical="center"/>
    </xf>
    <xf numFmtId="1" fontId="23" fillId="14" borderId="33" xfId="20" applyNumberFormat="1" applyFont="1" applyFill="1" applyBorder="1" applyAlignment="1" applyProtection="1">
      <alignment horizontal="center" vertical="center" wrapText="1"/>
    </xf>
    <xf numFmtId="0" fontId="23" fillId="14" borderId="44" xfId="20" applyFont="1" applyFill="1" applyBorder="1" applyAlignment="1" applyProtection="1">
      <alignment vertical="center" wrapText="1"/>
    </xf>
    <xf numFmtId="1" fontId="23" fillId="14" borderId="32" xfId="20" applyNumberFormat="1" applyFont="1" applyFill="1" applyBorder="1" applyAlignment="1" applyProtection="1">
      <alignment horizontal="center" vertical="center" wrapText="1"/>
    </xf>
    <xf numFmtId="1" fontId="23" fillId="14" borderId="0" xfId="0" applyNumberFormat="1" applyFont="1" applyFill="1" applyBorder="1" applyAlignment="1" applyProtection="1">
      <alignment horizontal="center" vertical="center" wrapText="1"/>
    </xf>
    <xf numFmtId="0" fontId="23" fillId="14" borderId="41" xfId="20" applyFont="1" applyFill="1" applyBorder="1" applyAlignment="1" applyProtection="1">
      <alignment horizontal="left" vertical="center"/>
    </xf>
    <xf numFmtId="0" fontId="23" fillId="14" borderId="27" xfId="20" applyFont="1" applyFill="1" applyBorder="1" applyAlignment="1" applyProtection="1">
      <alignment vertical="center" wrapText="1"/>
    </xf>
    <xf numFmtId="0" fontId="23" fillId="14" borderId="27" xfId="20" applyFont="1" applyFill="1" applyBorder="1" applyAlignment="1" applyProtection="1">
      <alignment horizontal="center" vertical="center" wrapText="1"/>
    </xf>
    <xf numFmtId="0" fontId="23" fillId="14" borderId="27" xfId="20" applyFont="1" applyFill="1" applyBorder="1" applyAlignment="1" applyProtection="1">
      <alignment vertical="center"/>
    </xf>
    <xf numFmtId="1" fontId="23" fillId="14" borderId="51" xfId="20" applyNumberFormat="1" applyFont="1" applyFill="1" applyBorder="1" applyAlignment="1" applyProtection="1">
      <alignment horizontal="center" vertical="center" wrapText="1"/>
    </xf>
    <xf numFmtId="0" fontId="23" fillId="14" borderId="30" xfId="20" applyFont="1" applyFill="1" applyBorder="1" applyAlignment="1" applyProtection="1">
      <alignment vertical="center" wrapText="1"/>
    </xf>
    <xf numFmtId="0" fontId="23" fillId="14" borderId="0" xfId="20" applyFont="1" applyFill="1" applyBorder="1" applyAlignment="1" applyProtection="1">
      <alignment horizontal="center" vertical="center" wrapText="1"/>
    </xf>
    <xf numFmtId="9" fontId="23" fillId="10" borderId="12" xfId="12" applyNumberFormat="1" applyFont="1" applyFill="1" applyBorder="1" applyAlignment="1" applyProtection="1">
      <alignment vertical="top"/>
      <protection locked="0"/>
    </xf>
    <xf numFmtId="0" fontId="0" fillId="10" borderId="17" xfId="0" applyFill="1" applyBorder="1" applyAlignment="1" applyProtection="1">
      <alignment vertical="top"/>
      <protection locked="0"/>
    </xf>
    <xf numFmtId="0" fontId="0" fillId="10" borderId="18" xfId="0" applyFill="1" applyBorder="1" applyAlignment="1" applyProtection="1">
      <alignment vertical="top"/>
      <protection locked="0"/>
    </xf>
    <xf numFmtId="0" fontId="0" fillId="10" borderId="17" xfId="0" applyFill="1" applyBorder="1" applyAlignment="1" applyProtection="1">
      <alignment vertical="center"/>
      <protection locked="0"/>
    </xf>
    <xf numFmtId="0" fontId="0" fillId="10" borderId="18" xfId="0" applyFill="1" applyBorder="1" applyAlignment="1" applyProtection="1">
      <alignment vertical="center"/>
      <protection locked="0"/>
    </xf>
    <xf numFmtId="0" fontId="23" fillId="10" borderId="0" xfId="12" applyFont="1" applyFill="1" applyBorder="1" applyAlignment="1" applyProtection="1">
      <alignment vertical="top"/>
      <protection locked="0"/>
    </xf>
    <xf numFmtId="0" fontId="23" fillId="10" borderId="15" xfId="12" applyFont="1" applyFill="1" applyBorder="1" applyAlignment="1" applyProtection="1">
      <alignment vertical="top"/>
      <protection locked="0"/>
    </xf>
    <xf numFmtId="0" fontId="0" fillId="10" borderId="17" xfId="0" applyFill="1" applyBorder="1" applyAlignment="1" applyProtection="1">
      <alignment horizontal="left" vertical="center"/>
      <protection locked="0"/>
    </xf>
    <xf numFmtId="0" fontId="0" fillId="11" borderId="17" xfId="0" applyFill="1" applyBorder="1" applyAlignment="1" applyProtection="1">
      <alignment vertical="top" wrapText="1"/>
      <protection locked="0"/>
    </xf>
    <xf numFmtId="0" fontId="0" fillId="11" borderId="0" xfId="0" applyFill="1" applyBorder="1" applyAlignment="1" applyProtection="1">
      <alignment vertical="top" wrapText="1"/>
      <protection locked="0"/>
    </xf>
    <xf numFmtId="0" fontId="0" fillId="11" borderId="17" xfId="0" applyFill="1" applyBorder="1" applyAlignment="1" applyProtection="1">
      <alignment vertical="top"/>
      <protection locked="0"/>
    </xf>
    <xf numFmtId="0" fontId="0" fillId="11" borderId="18" xfId="0" applyFill="1" applyBorder="1" applyAlignment="1" applyProtection="1">
      <alignment vertical="top"/>
      <protection locked="0"/>
    </xf>
    <xf numFmtId="2" fontId="0" fillId="12" borderId="47" xfId="0" applyNumberFormat="1" applyFill="1" applyBorder="1" applyAlignment="1" applyProtection="1">
      <alignment horizontal="center" vertical="center"/>
      <protection locked="0"/>
    </xf>
    <xf numFmtId="2" fontId="0" fillId="12" borderId="14" xfId="0" applyNumberFormat="1" applyFill="1" applyBorder="1" applyAlignment="1" applyProtection="1">
      <alignment horizontal="center" vertical="center"/>
      <protection locked="0"/>
    </xf>
    <xf numFmtId="0" fontId="0" fillId="21" borderId="0" xfId="0" applyFill="1" applyAlignment="1">
      <alignment vertical="top"/>
    </xf>
    <xf numFmtId="0" fontId="3" fillId="21" borderId="0" xfId="0" applyFont="1" applyFill="1" applyAlignment="1">
      <alignment vertical="top"/>
    </xf>
    <xf numFmtId="2" fontId="0" fillId="21" borderId="0" xfId="0" applyNumberFormat="1" applyFill="1" applyAlignment="1">
      <alignment vertical="top"/>
    </xf>
    <xf numFmtId="169" fontId="0" fillId="21" borderId="0" xfId="0" applyNumberFormat="1" applyFill="1" applyAlignment="1">
      <alignment vertical="top"/>
    </xf>
    <xf numFmtId="10" fontId="3" fillId="21" borderId="0" xfId="0" applyNumberFormat="1" applyFont="1" applyFill="1" applyAlignment="1">
      <alignment vertical="top"/>
    </xf>
    <xf numFmtId="169" fontId="0" fillId="21" borderId="0" xfId="0" applyNumberFormat="1" applyFill="1" applyBorder="1" applyAlignment="1">
      <alignment horizontal="center" vertical="top"/>
    </xf>
    <xf numFmtId="0" fontId="0" fillId="21" borderId="0" xfId="0" applyFill="1" applyBorder="1" applyAlignment="1">
      <alignment vertical="top"/>
    </xf>
    <xf numFmtId="0" fontId="0" fillId="21" borderId="0" xfId="0" applyFill="1" applyBorder="1" applyAlignment="1">
      <alignment horizontal="center" vertical="top"/>
    </xf>
    <xf numFmtId="10" fontId="0" fillId="21" borderId="0" xfId="0" applyNumberFormat="1" applyFill="1" applyAlignment="1">
      <alignment vertical="top"/>
    </xf>
    <xf numFmtId="10" fontId="36" fillId="21" borderId="0" xfId="0" applyNumberFormat="1" applyFont="1" applyFill="1" applyBorder="1" applyAlignment="1">
      <alignment vertical="top"/>
    </xf>
    <xf numFmtId="0" fontId="23" fillId="10" borderId="12" xfId="12" applyFont="1" applyFill="1" applyBorder="1" applyAlignment="1" applyProtection="1">
      <alignment vertical="top"/>
      <protection locked="0"/>
    </xf>
    <xf numFmtId="0" fontId="23" fillId="11" borderId="12" xfId="12" applyFont="1" applyFill="1" applyBorder="1" applyAlignment="1" applyProtection="1">
      <alignment vertical="top"/>
      <protection locked="0"/>
    </xf>
    <xf numFmtId="0" fontId="23" fillId="11" borderId="0" xfId="12" applyFont="1" applyFill="1" applyBorder="1" applyAlignment="1" applyProtection="1">
      <alignment vertical="top"/>
      <protection locked="0"/>
    </xf>
    <xf numFmtId="9" fontId="23" fillId="11" borderId="15" xfId="12" applyNumberFormat="1" applyFont="1" applyFill="1" applyBorder="1" applyAlignment="1" applyProtection="1">
      <alignment vertical="top"/>
      <protection locked="0"/>
    </xf>
    <xf numFmtId="0" fontId="23" fillId="11" borderId="16" xfId="0" applyFont="1" applyFill="1" applyBorder="1" applyAlignment="1" applyProtection="1">
      <alignment vertical="top"/>
      <protection locked="0"/>
    </xf>
    <xf numFmtId="0" fontId="0" fillId="10" borderId="47" xfId="0" applyFill="1" applyBorder="1" applyAlignment="1">
      <alignment horizontal="left" vertical="top"/>
    </xf>
    <xf numFmtId="0" fontId="0" fillId="10" borderId="14" xfId="0" applyFill="1" applyBorder="1" applyAlignment="1">
      <alignment horizontal="left" vertical="top"/>
    </xf>
    <xf numFmtId="0" fontId="0" fillId="11" borderId="47" xfId="0" applyFill="1" applyBorder="1" applyAlignment="1">
      <alignment horizontal="left" vertical="top"/>
    </xf>
    <xf numFmtId="0" fontId="0" fillId="11" borderId="14" xfId="0" applyFill="1" applyBorder="1" applyAlignment="1">
      <alignment horizontal="left" vertical="top"/>
    </xf>
    <xf numFmtId="0" fontId="0" fillId="11" borderId="53" xfId="0" applyFill="1" applyBorder="1" applyAlignment="1">
      <alignment horizontal="left" vertical="top"/>
    </xf>
    <xf numFmtId="169" fontId="0" fillId="21" borderId="20" xfId="0" applyNumberFormat="1" applyFill="1" applyBorder="1" applyAlignment="1">
      <alignment vertical="top"/>
    </xf>
    <xf numFmtId="10" fontId="3" fillId="21" borderId="20" xfId="0" applyNumberFormat="1" applyFont="1" applyFill="1" applyBorder="1" applyAlignment="1">
      <alignment vertical="top"/>
    </xf>
    <xf numFmtId="0" fontId="0" fillId="21" borderId="20" xfId="0" applyFill="1" applyBorder="1" applyAlignment="1">
      <alignment vertical="top"/>
    </xf>
    <xf numFmtId="3" fontId="0" fillId="12" borderId="14" xfId="0" applyNumberFormat="1" applyFill="1" applyBorder="1" applyAlignment="1" applyProtection="1">
      <alignment horizontal="center" vertical="center"/>
      <protection locked="0"/>
    </xf>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0" fillId="13" borderId="0"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4" fillId="13" borderId="0" xfId="12" applyFill="1" applyBorder="1" applyAlignment="1" applyProtection="1">
      <alignment horizontal="center"/>
      <protection locked="0"/>
    </xf>
    <xf numFmtId="0" fontId="0" fillId="13" borderId="0" xfId="0" applyFill="1" applyBorder="1" applyAlignment="1" applyProtection="1">
      <protection locked="0"/>
    </xf>
    <xf numFmtId="0" fontId="23" fillId="14" borderId="43" xfId="20" applyFont="1" applyFill="1" applyBorder="1" applyAlignment="1" applyProtection="1">
      <alignment horizontal="center" vertical="center" wrapText="1"/>
    </xf>
    <xf numFmtId="0" fontId="23" fillId="14" borderId="13" xfId="20" applyFont="1" applyFill="1" applyBorder="1" applyAlignment="1" applyProtection="1">
      <alignment horizontal="center" vertical="center" wrapText="1"/>
    </xf>
    <xf numFmtId="0" fontId="23" fillId="10" borderId="47" xfId="0" applyFont="1" applyFill="1" applyBorder="1" applyAlignment="1">
      <alignment horizontal="left" vertical="top"/>
    </xf>
    <xf numFmtId="0" fontId="23" fillId="10" borderId="19" xfId="0" applyFont="1" applyFill="1" applyBorder="1" applyAlignment="1" applyProtection="1">
      <alignment vertical="top"/>
      <protection locked="0"/>
    </xf>
    <xf numFmtId="0" fontId="23" fillId="10" borderId="47" xfId="0" applyFont="1" applyFill="1" applyBorder="1" applyAlignment="1">
      <alignment vertical="top"/>
    </xf>
    <xf numFmtId="0" fontId="23" fillId="11" borderId="47" xfId="0" applyFont="1" applyFill="1" applyBorder="1" applyAlignment="1">
      <alignment vertical="top"/>
    </xf>
    <xf numFmtId="0" fontId="0" fillId="21" borderId="42" xfId="0" applyFill="1" applyBorder="1" applyAlignment="1">
      <alignment vertical="top"/>
    </xf>
    <xf numFmtId="10" fontId="0" fillId="21" borderId="42" xfId="0" applyNumberFormat="1" applyFill="1" applyBorder="1" applyAlignment="1">
      <alignment vertical="top"/>
    </xf>
    <xf numFmtId="0" fontId="23" fillId="0" borderId="0" xfId="0" applyFont="1"/>
    <xf numFmtId="0" fontId="0" fillId="22" borderId="42" xfId="0" applyFill="1" applyBorder="1"/>
    <xf numFmtId="2" fontId="0" fillId="23" borderId="42" xfId="0" applyNumberFormat="1" applyFill="1" applyBorder="1"/>
    <xf numFmtId="0" fontId="42" fillId="17" borderId="13" xfId="0" applyFont="1" applyFill="1" applyBorder="1" applyAlignment="1">
      <alignment horizontal="center"/>
    </xf>
    <xf numFmtId="49" fontId="41" fillId="17" borderId="57" xfId="0" applyNumberFormat="1" applyFont="1" applyFill="1" applyBorder="1" applyAlignment="1">
      <alignment wrapText="1"/>
    </xf>
    <xf numFmtId="49" fontId="41" fillId="17" borderId="50" xfId="0" applyNumberFormat="1" applyFont="1" applyFill="1" applyBorder="1" applyAlignment="1">
      <alignment wrapText="1"/>
    </xf>
    <xf numFmtId="49" fontId="41" fillId="17" borderId="69" xfId="0" applyNumberFormat="1" applyFont="1" applyFill="1" applyBorder="1" applyAlignment="1">
      <alignment wrapText="1"/>
    </xf>
    <xf numFmtId="0" fontId="0" fillId="22" borderId="16" xfId="0" applyFill="1" applyBorder="1" applyAlignment="1">
      <alignment wrapText="1"/>
    </xf>
    <xf numFmtId="4" fontId="0" fillId="22" borderId="0" xfId="0" applyNumberFormat="1" applyFill="1" applyBorder="1" applyAlignment="1">
      <alignment wrapText="1"/>
    </xf>
    <xf numFmtId="0" fontId="0" fillId="22" borderId="0" xfId="0" applyFill="1" applyBorder="1" applyAlignment="1">
      <alignment wrapText="1"/>
    </xf>
    <xf numFmtId="170" fontId="0" fillId="22" borderId="0" xfId="0" applyNumberFormat="1" applyFill="1" applyBorder="1" applyAlignment="1">
      <alignment wrapText="1"/>
    </xf>
    <xf numFmtId="171" fontId="0" fillId="22" borderId="0" xfId="0" applyNumberFormat="1" applyFill="1" applyBorder="1" applyAlignment="1">
      <alignment wrapText="1"/>
    </xf>
    <xf numFmtId="0" fontId="0" fillId="22" borderId="18" xfId="0" applyFill="1" applyBorder="1" applyAlignment="1">
      <alignment wrapText="1"/>
    </xf>
    <xf numFmtId="0" fontId="0" fillId="23" borderId="16" xfId="0" applyFill="1" applyBorder="1" applyAlignment="1">
      <alignment wrapText="1"/>
    </xf>
    <xf numFmtId="0" fontId="0" fillId="23" borderId="0" xfId="0" applyFill="1" applyBorder="1" applyAlignment="1">
      <alignment wrapText="1"/>
    </xf>
    <xf numFmtId="170" fontId="0" fillId="23" borderId="0" xfId="0" applyNumberFormat="1" applyFill="1" applyBorder="1" applyAlignment="1">
      <alignment wrapText="1"/>
    </xf>
    <xf numFmtId="171" fontId="0" fillId="23" borderId="0" xfId="0" applyNumberFormat="1" applyFill="1" applyBorder="1" applyAlignment="1">
      <alignment wrapText="1"/>
    </xf>
    <xf numFmtId="0" fontId="0" fillId="23" borderId="18" xfId="0" applyFill="1" applyBorder="1" applyAlignment="1">
      <alignment wrapText="1"/>
    </xf>
    <xf numFmtId="4" fontId="0" fillId="23" borderId="0" xfId="0" applyNumberFormat="1" applyFill="1" applyBorder="1" applyAlignment="1">
      <alignment wrapText="1"/>
    </xf>
    <xf numFmtId="0" fontId="0" fillId="22" borderId="75" xfId="0" applyFill="1" applyBorder="1" applyAlignment="1">
      <alignment wrapText="1"/>
    </xf>
    <xf numFmtId="0" fontId="0" fillId="22" borderId="66" xfId="0" applyFill="1" applyBorder="1" applyAlignment="1">
      <alignment wrapText="1"/>
    </xf>
    <xf numFmtId="171" fontId="0" fillId="22" borderId="66" xfId="0" applyNumberFormat="1" applyFill="1" applyBorder="1" applyAlignment="1">
      <alignment wrapText="1"/>
    </xf>
    <xf numFmtId="0" fontId="0" fillId="22" borderId="68" xfId="0" applyFill="1" applyBorder="1" applyAlignment="1">
      <alignment wrapText="1"/>
    </xf>
    <xf numFmtId="0" fontId="23" fillId="0" borderId="0" xfId="0" applyFont="1" applyFill="1" applyBorder="1"/>
    <xf numFmtId="0" fontId="3" fillId="17" borderId="0" xfId="0" applyFont="1" applyFill="1"/>
    <xf numFmtId="0" fontId="3" fillId="17" borderId="76" xfId="0" applyFont="1" applyFill="1" applyBorder="1"/>
    <xf numFmtId="0" fontId="3" fillId="17" borderId="77" xfId="0" applyFont="1" applyFill="1" applyBorder="1"/>
    <xf numFmtId="0" fontId="23" fillId="22" borderId="41" xfId="0" applyFont="1" applyFill="1" applyBorder="1"/>
    <xf numFmtId="0" fontId="23" fillId="23" borderId="41" xfId="0" applyFont="1" applyFill="1" applyBorder="1"/>
    <xf numFmtId="0" fontId="0" fillId="23" borderId="70" xfId="0" applyFill="1" applyBorder="1"/>
    <xf numFmtId="0" fontId="23" fillId="23" borderId="64" xfId="0" applyFont="1" applyFill="1" applyBorder="1"/>
    <xf numFmtId="0" fontId="3" fillId="23" borderId="77" xfId="0" applyFont="1" applyFill="1" applyBorder="1"/>
    <xf numFmtId="0" fontId="3" fillId="22" borderId="70" xfId="0" applyFont="1" applyFill="1" applyBorder="1"/>
    <xf numFmtId="167" fontId="0" fillId="21" borderId="42" xfId="0" applyNumberFormat="1" applyFill="1" applyBorder="1" applyAlignment="1">
      <alignment vertical="top"/>
    </xf>
    <xf numFmtId="0" fontId="0" fillId="23" borderId="79" xfId="0" applyFill="1" applyBorder="1"/>
    <xf numFmtId="0" fontId="3" fillId="17" borderId="41" xfId="0" applyFont="1" applyFill="1" applyBorder="1"/>
    <xf numFmtId="0" fontId="3" fillId="23" borderId="70" xfId="0" applyFont="1" applyFill="1" applyBorder="1"/>
    <xf numFmtId="0" fontId="3" fillId="17" borderId="64" xfId="0" applyFont="1" applyFill="1" applyBorder="1"/>
    <xf numFmtId="2" fontId="0" fillId="22" borderId="65" xfId="0" applyNumberFormat="1" applyFill="1" applyBorder="1"/>
    <xf numFmtId="0" fontId="3" fillId="22" borderId="78" xfId="0" applyFont="1" applyFill="1" applyBorder="1"/>
    <xf numFmtId="0" fontId="3" fillId="19" borderId="0" xfId="0" applyFont="1" applyFill="1"/>
    <xf numFmtId="0" fontId="23" fillId="20" borderId="0" xfId="0" applyFont="1" applyFill="1"/>
    <xf numFmtId="0" fontId="0" fillId="20" borderId="0" xfId="0" applyFill="1"/>
    <xf numFmtId="0" fontId="0" fillId="24" borderId="42" xfId="0" applyFill="1" applyBorder="1"/>
    <xf numFmtId="0" fontId="44" fillId="17" borderId="76" xfId="0" applyFont="1" applyFill="1" applyBorder="1"/>
    <xf numFmtId="0" fontId="46" fillId="17" borderId="76" xfId="0" applyFont="1" applyFill="1" applyBorder="1"/>
    <xf numFmtId="0" fontId="44" fillId="17" borderId="41" xfId="0" applyFont="1" applyFill="1" applyBorder="1"/>
    <xf numFmtId="0" fontId="44" fillId="17" borderId="64" xfId="0" applyFont="1" applyFill="1" applyBorder="1"/>
    <xf numFmtId="0" fontId="46" fillId="17" borderId="77" xfId="0" applyFont="1" applyFill="1" applyBorder="1"/>
    <xf numFmtId="0" fontId="0" fillId="20" borderId="29" xfId="0" applyFont="1" applyFill="1" applyBorder="1"/>
    <xf numFmtId="0" fontId="23" fillId="19" borderId="0" xfId="0" applyFont="1" applyFill="1"/>
    <xf numFmtId="1" fontId="0" fillId="22" borderId="42" xfId="0" applyNumberFormat="1" applyFill="1" applyBorder="1"/>
    <xf numFmtId="2" fontId="0" fillId="22" borderId="18" xfId="0" applyNumberFormat="1" applyFill="1" applyBorder="1"/>
    <xf numFmtId="2" fontId="45" fillId="26" borderId="78" xfId="0" applyNumberFormat="1" applyFont="1" applyFill="1" applyBorder="1"/>
    <xf numFmtId="0" fontId="44" fillId="25" borderId="79" xfId="0" applyFont="1" applyFill="1" applyBorder="1" applyAlignment="1">
      <alignment wrapText="1"/>
    </xf>
    <xf numFmtId="0" fontId="44" fillId="25" borderId="77" xfId="0" applyFont="1" applyFill="1" applyBorder="1" applyAlignment="1">
      <alignment wrapText="1"/>
    </xf>
    <xf numFmtId="0" fontId="45" fillId="25" borderId="41" xfId="0" applyFont="1" applyFill="1" applyBorder="1"/>
    <xf numFmtId="0" fontId="45" fillId="17" borderId="64" xfId="0" applyFont="1" applyFill="1" applyBorder="1"/>
    <xf numFmtId="0" fontId="45" fillId="25" borderId="65" xfId="0" applyFont="1" applyFill="1" applyBorder="1"/>
    <xf numFmtId="0" fontId="0" fillId="17" borderId="76" xfId="0" applyFill="1" applyBorder="1"/>
    <xf numFmtId="0" fontId="23" fillId="17" borderId="79" xfId="0" applyFont="1" applyFill="1" applyBorder="1"/>
    <xf numFmtId="0" fontId="23" fillId="17" borderId="77" xfId="0" applyFont="1" applyFill="1" applyBorder="1"/>
    <xf numFmtId="0" fontId="0" fillId="23" borderId="41" xfId="0" applyFill="1" applyBorder="1"/>
    <xf numFmtId="0" fontId="0" fillId="17" borderId="64" xfId="0" applyFill="1" applyBorder="1"/>
    <xf numFmtId="0" fontId="0" fillId="17" borderId="65" xfId="0" applyFill="1" applyBorder="1"/>
    <xf numFmtId="0" fontId="0" fillId="17" borderId="78" xfId="0" applyFill="1" applyBorder="1"/>
    <xf numFmtId="0" fontId="44" fillId="17" borderId="13" xfId="0" applyFont="1" applyFill="1" applyBorder="1"/>
    <xf numFmtId="0" fontId="0" fillId="19" borderId="0" xfId="0" applyFill="1"/>
    <xf numFmtId="0" fontId="48" fillId="19" borderId="0" xfId="0" applyFont="1" applyFill="1"/>
    <xf numFmtId="0" fontId="45" fillId="0" borderId="54" xfId="0" applyFont="1" applyFill="1" applyBorder="1"/>
    <xf numFmtId="0" fontId="0" fillId="0" borderId="0" xfId="0" applyFill="1"/>
    <xf numFmtId="0" fontId="3" fillId="19" borderId="0" xfId="0" applyFont="1" applyFill="1" applyAlignment="1">
      <alignment wrapText="1"/>
    </xf>
    <xf numFmtId="0" fontId="44" fillId="0" borderId="0" xfId="0" applyFont="1" applyFill="1" applyBorder="1" applyAlignment="1">
      <alignment wrapText="1"/>
    </xf>
    <xf numFmtId="0" fontId="0" fillId="0" borderId="0" xfId="0" applyFill="1" applyBorder="1"/>
    <xf numFmtId="0" fontId="45" fillId="25" borderId="78" xfId="0" applyFont="1" applyFill="1" applyBorder="1"/>
    <xf numFmtId="0" fontId="36" fillId="17" borderId="74" xfId="0" applyFont="1" applyFill="1" applyBorder="1" applyAlignment="1">
      <alignment horizontal="center"/>
    </xf>
    <xf numFmtId="0" fontId="23" fillId="22" borderId="72" xfId="0" applyFont="1" applyFill="1" applyBorder="1"/>
    <xf numFmtId="0" fontId="45" fillId="19" borderId="0" xfId="0" applyFont="1" applyFill="1" applyBorder="1"/>
    <xf numFmtId="0" fontId="44" fillId="25" borderId="78" xfId="0" applyFont="1" applyFill="1" applyBorder="1"/>
    <xf numFmtId="0" fontId="49" fillId="24" borderId="41" xfId="0" applyFont="1" applyFill="1" applyBorder="1" applyAlignment="1">
      <alignment horizontal="left" vertical="top"/>
    </xf>
    <xf numFmtId="0" fontId="49" fillId="24" borderId="64" xfId="0" applyFont="1" applyFill="1" applyBorder="1" applyAlignment="1">
      <alignment horizontal="left" vertical="top"/>
    </xf>
    <xf numFmtId="0" fontId="0" fillId="24" borderId="65" xfId="0" applyFill="1" applyBorder="1"/>
    <xf numFmtId="0" fontId="41" fillId="17" borderId="13" xfId="0" applyFont="1" applyFill="1" applyBorder="1" applyAlignment="1">
      <alignment horizontal="center" vertical="center"/>
    </xf>
    <xf numFmtId="0" fontId="41" fillId="17" borderId="39" xfId="0" applyFont="1" applyFill="1" applyBorder="1" applyAlignment="1">
      <alignment wrapText="1"/>
    </xf>
    <xf numFmtId="0" fontId="41" fillId="17" borderId="40" xfId="0" applyFont="1" applyFill="1" applyBorder="1" applyAlignment="1">
      <alignment wrapText="1"/>
    </xf>
    <xf numFmtId="0" fontId="41" fillId="17" borderId="35" xfId="0" applyFont="1" applyFill="1" applyBorder="1" applyAlignment="1">
      <alignment wrapText="1"/>
    </xf>
    <xf numFmtId="2" fontId="0" fillId="22" borderId="60" xfId="0" applyNumberFormat="1" applyFill="1" applyBorder="1"/>
    <xf numFmtId="2" fontId="41" fillId="24" borderId="41" xfId="0" applyNumberFormat="1" applyFont="1" applyFill="1" applyBorder="1"/>
    <xf numFmtId="0" fontId="50" fillId="24" borderId="42" xfId="0" applyFont="1" applyFill="1" applyBorder="1"/>
    <xf numFmtId="2" fontId="0" fillId="24" borderId="42" xfId="0" applyNumberFormat="1" applyFill="1" applyBorder="1"/>
    <xf numFmtId="2" fontId="0" fillId="24" borderId="70" xfId="0" applyNumberFormat="1" applyFill="1" applyBorder="1"/>
    <xf numFmtId="2" fontId="0" fillId="22" borderId="70" xfId="0" applyNumberFormat="1" applyFill="1" applyBorder="1"/>
    <xf numFmtId="0" fontId="50" fillId="24" borderId="28" xfId="0" applyFont="1" applyFill="1" applyBorder="1"/>
    <xf numFmtId="2" fontId="0" fillId="24" borderId="28" xfId="0" applyNumberFormat="1" applyFill="1" applyBorder="1"/>
    <xf numFmtId="2" fontId="0" fillId="24" borderId="37" xfId="0" applyNumberFormat="1" applyFill="1" applyBorder="1"/>
    <xf numFmtId="0" fontId="0" fillId="0" borderId="75" xfId="0" applyBorder="1"/>
    <xf numFmtId="0" fontId="0" fillId="17" borderId="39" xfId="0" applyFill="1" applyBorder="1"/>
    <xf numFmtId="2" fontId="0" fillId="22" borderId="40" xfId="0" applyNumberFormat="1" applyFill="1" applyBorder="1"/>
    <xf numFmtId="2" fontId="41" fillId="23" borderId="35" xfId="0" applyNumberFormat="1" applyFont="1" applyFill="1" applyBorder="1"/>
    <xf numFmtId="0" fontId="49" fillId="24" borderId="38" xfId="0" applyFont="1" applyFill="1" applyBorder="1" applyAlignment="1">
      <alignment horizontal="left" vertical="top"/>
    </xf>
    <xf numFmtId="2" fontId="41" fillId="24" borderId="38" xfId="0" applyNumberFormat="1" applyFont="1" applyFill="1" applyBorder="1"/>
    <xf numFmtId="0" fontId="50" fillId="24" borderId="31" xfId="0" applyFont="1" applyFill="1" applyBorder="1"/>
    <xf numFmtId="2" fontId="0" fillId="24" borderId="31" xfId="0" applyNumberFormat="1" applyFill="1" applyBorder="1"/>
    <xf numFmtId="2" fontId="41" fillId="24" borderId="42" xfId="0" applyNumberFormat="1" applyFont="1" applyFill="1" applyBorder="1"/>
    <xf numFmtId="0" fontId="3" fillId="17" borderId="39" xfId="0" applyFont="1" applyFill="1" applyBorder="1"/>
    <xf numFmtId="0" fontId="54" fillId="27" borderId="22" xfId="0" applyFont="1" applyFill="1" applyBorder="1" applyAlignment="1">
      <alignment horizontal="right" vertical="center"/>
    </xf>
    <xf numFmtId="0" fontId="54" fillId="28" borderId="22" xfId="0" applyFont="1" applyFill="1" applyBorder="1" applyAlignment="1">
      <alignment horizontal="right" vertical="center"/>
    </xf>
    <xf numFmtId="0" fontId="52" fillId="17" borderId="13" xfId="0" applyFont="1" applyFill="1" applyBorder="1" applyAlignment="1">
      <alignment vertical="center" wrapText="1"/>
    </xf>
    <xf numFmtId="0" fontId="52" fillId="17" borderId="21" xfId="0" applyFont="1" applyFill="1" applyBorder="1" applyAlignment="1">
      <alignment horizontal="right" vertical="center"/>
    </xf>
    <xf numFmtId="0" fontId="54" fillId="17" borderId="53" xfId="0" applyFont="1" applyFill="1" applyBorder="1" applyAlignment="1">
      <alignment vertical="center"/>
    </xf>
    <xf numFmtId="0" fontId="52" fillId="17" borderId="53" xfId="0" applyFont="1" applyFill="1" applyBorder="1" applyAlignment="1">
      <alignment vertical="center" wrapText="1"/>
    </xf>
    <xf numFmtId="0" fontId="54" fillId="27" borderId="18" xfId="0" applyFont="1" applyFill="1" applyBorder="1" applyAlignment="1">
      <alignment horizontal="right" vertical="center"/>
    </xf>
    <xf numFmtId="0" fontId="52" fillId="17" borderId="19" xfId="0" applyFont="1" applyFill="1" applyBorder="1" applyAlignment="1">
      <alignment vertical="center"/>
    </xf>
    <xf numFmtId="0" fontId="52" fillId="28" borderId="21" xfId="0" applyFont="1" applyFill="1" applyBorder="1" applyAlignment="1">
      <alignment horizontal="right" vertical="center"/>
    </xf>
    <xf numFmtId="0" fontId="23" fillId="22" borderId="16" xfId="0" applyFont="1" applyFill="1" applyBorder="1" applyAlignment="1">
      <alignment wrapText="1"/>
    </xf>
    <xf numFmtId="0" fontId="23" fillId="23" borderId="16" xfId="0" applyFont="1" applyFill="1" applyBorder="1" applyAlignment="1">
      <alignment wrapText="1"/>
    </xf>
    <xf numFmtId="0" fontId="23" fillId="22" borderId="0" xfId="0" applyFont="1" applyFill="1" applyBorder="1" applyAlignment="1">
      <alignment wrapText="1"/>
    </xf>
    <xf numFmtId="0" fontId="23" fillId="23" borderId="0" xfId="0" applyFont="1" applyFill="1" applyBorder="1" applyAlignment="1">
      <alignment wrapText="1"/>
    </xf>
    <xf numFmtId="0" fontId="3" fillId="23" borderId="75" xfId="0" applyFont="1" applyFill="1" applyBorder="1" applyAlignment="1">
      <alignment wrapText="1"/>
    </xf>
    <xf numFmtId="0" fontId="0" fillId="23" borderId="66" xfId="0" applyFill="1" applyBorder="1" applyAlignment="1">
      <alignment wrapText="1"/>
    </xf>
    <xf numFmtId="0" fontId="0" fillId="23" borderId="68" xfId="0" applyFill="1" applyBorder="1" applyAlignment="1">
      <alignment wrapText="1"/>
    </xf>
    <xf numFmtId="171" fontId="3" fillId="23" borderId="66" xfId="0" applyNumberFormat="1" applyFont="1" applyFill="1" applyBorder="1" applyAlignment="1">
      <alignment wrapText="1"/>
    </xf>
    <xf numFmtId="0" fontId="23" fillId="17" borderId="41" xfId="0" applyFont="1" applyFill="1" applyBorder="1" applyAlignment="1">
      <alignment horizontal="left"/>
    </xf>
    <xf numFmtId="0" fontId="3" fillId="17" borderId="64" xfId="0" applyFont="1" applyFill="1" applyBorder="1" applyAlignment="1">
      <alignment horizontal="left"/>
    </xf>
    <xf numFmtId="0" fontId="3" fillId="17" borderId="42" xfId="0" applyFont="1" applyFill="1" applyBorder="1" applyAlignment="1">
      <alignment horizontal="center"/>
    </xf>
    <xf numFmtId="0" fontId="3" fillId="17" borderId="70" xfId="0" applyFont="1" applyFill="1" applyBorder="1" applyAlignment="1">
      <alignment horizontal="center"/>
    </xf>
    <xf numFmtId="0" fontId="52" fillId="0" borderId="0" xfId="0" applyFont="1" applyFill="1" applyBorder="1" applyAlignment="1">
      <alignment horizontal="right" vertical="center"/>
    </xf>
    <xf numFmtId="0" fontId="52" fillId="0" borderId="0" xfId="0" applyFont="1" applyFill="1" applyBorder="1" applyAlignment="1">
      <alignment vertical="center" wrapText="1"/>
    </xf>
    <xf numFmtId="0" fontId="0" fillId="29" borderId="42" xfId="0" applyFill="1" applyBorder="1"/>
    <xf numFmtId="0" fontId="0" fillId="23" borderId="65" xfId="0" applyFill="1" applyBorder="1"/>
    <xf numFmtId="0" fontId="3" fillId="17" borderId="65" xfId="0" applyFont="1" applyFill="1" applyBorder="1"/>
    <xf numFmtId="1" fontId="0" fillId="23" borderId="0" xfId="0" applyNumberFormat="1" applyFill="1" applyBorder="1" applyAlignment="1">
      <alignment wrapText="1"/>
    </xf>
    <xf numFmtId="1" fontId="0" fillId="22" borderId="0" xfId="0" applyNumberFormat="1" applyFill="1" applyBorder="1" applyAlignment="1">
      <alignment wrapText="1"/>
    </xf>
    <xf numFmtId="0" fontId="0" fillId="29" borderId="13" xfId="0" applyFill="1" applyBorder="1"/>
    <xf numFmtId="0" fontId="45" fillId="29" borderId="70" xfId="0" applyFont="1" applyFill="1" applyBorder="1"/>
    <xf numFmtId="0" fontId="45" fillId="29" borderId="42" xfId="0" applyFont="1" applyFill="1" applyBorder="1"/>
    <xf numFmtId="0" fontId="23" fillId="29" borderId="70" xfId="0" applyFont="1" applyFill="1" applyBorder="1"/>
    <xf numFmtId="0" fontId="0" fillId="29" borderId="70" xfId="0" applyFill="1" applyBorder="1"/>
    <xf numFmtId="0" fontId="0" fillId="29" borderId="78" xfId="0" applyFill="1" applyBorder="1"/>
    <xf numFmtId="0" fontId="54" fillId="30" borderId="22" xfId="0" applyFont="1" applyFill="1" applyBorder="1" applyAlignment="1">
      <alignment horizontal="right" vertical="center"/>
    </xf>
    <xf numFmtId="0" fontId="54" fillId="28" borderId="18" xfId="0" applyFont="1" applyFill="1" applyBorder="1" applyAlignment="1">
      <alignment horizontal="right" vertical="center"/>
    </xf>
    <xf numFmtId="0" fontId="23" fillId="29" borderId="42" xfId="0" applyFont="1" applyFill="1" applyBorder="1"/>
    <xf numFmtId="0" fontId="23" fillId="24" borderId="42" xfId="0" applyFont="1" applyFill="1" applyBorder="1"/>
    <xf numFmtId="0" fontId="3" fillId="17" borderId="79" xfId="0" applyFont="1" applyFill="1" applyBorder="1" applyAlignment="1">
      <alignment horizontal="center"/>
    </xf>
    <xf numFmtId="0" fontId="0" fillId="31" borderId="42" xfId="0" applyFill="1" applyBorder="1"/>
    <xf numFmtId="0" fontId="0" fillId="31" borderId="70" xfId="0" applyFill="1" applyBorder="1"/>
    <xf numFmtId="2" fontId="0" fillId="18" borderId="42" xfId="0" applyNumberFormat="1" applyFill="1" applyBorder="1"/>
    <xf numFmtId="172" fontId="0" fillId="18" borderId="42" xfId="0" applyNumberFormat="1" applyFill="1" applyBorder="1"/>
    <xf numFmtId="172" fontId="0" fillId="18" borderId="65" xfId="0" applyNumberFormat="1" applyFill="1" applyBorder="1"/>
    <xf numFmtId="0" fontId="0" fillId="31" borderId="0" xfId="0" applyFill="1"/>
    <xf numFmtId="0" fontId="23" fillId="31" borderId="0" xfId="0" applyFont="1" applyFill="1"/>
    <xf numFmtId="10" fontId="0" fillId="18" borderId="42" xfId="0" applyNumberFormat="1" applyFill="1" applyBorder="1"/>
    <xf numFmtId="0" fontId="3" fillId="24" borderId="65" xfId="0" applyFont="1" applyFill="1" applyBorder="1"/>
    <xf numFmtId="2" fontId="0" fillId="18" borderId="70" xfId="0" applyNumberFormat="1" applyFill="1" applyBorder="1"/>
    <xf numFmtId="172" fontId="0" fillId="31" borderId="42" xfId="0" applyNumberFormat="1" applyFill="1" applyBorder="1"/>
    <xf numFmtId="172" fontId="0" fillId="31" borderId="70" xfId="0" applyNumberFormat="1" applyFill="1" applyBorder="1"/>
    <xf numFmtId="3" fontId="0" fillId="13" borderId="0" xfId="0" applyNumberFormat="1" applyFill="1" applyBorder="1" applyAlignment="1" applyProtection="1">
      <alignment vertical="top"/>
      <protection locked="0"/>
    </xf>
    <xf numFmtId="0" fontId="0" fillId="32" borderId="0" xfId="0" applyFill="1" applyBorder="1" applyAlignment="1">
      <alignment vertical="top"/>
    </xf>
    <xf numFmtId="0" fontId="0" fillId="32" borderId="0" xfId="0" applyFill="1" applyBorder="1" applyAlignment="1">
      <alignment horizontal="left" vertical="top"/>
    </xf>
    <xf numFmtId="0" fontId="23" fillId="32" borderId="0" xfId="0" applyFont="1" applyFill="1" applyBorder="1" applyAlignment="1" applyProtection="1">
      <alignment vertical="top"/>
      <protection locked="0"/>
    </xf>
    <xf numFmtId="0" fontId="0" fillId="32" borderId="0" xfId="0" applyFill="1" applyBorder="1" applyAlignment="1" applyProtection="1">
      <alignment vertical="top"/>
      <protection locked="0"/>
    </xf>
    <xf numFmtId="0" fontId="41" fillId="17" borderId="53" xfId="0" applyFont="1" applyFill="1" applyBorder="1"/>
    <xf numFmtId="2" fontId="41" fillId="23" borderId="53" xfId="0" applyNumberFormat="1" applyFont="1" applyFill="1" applyBorder="1"/>
    <xf numFmtId="0" fontId="41" fillId="17" borderId="76" xfId="0" applyFont="1" applyFill="1" applyBorder="1" applyAlignment="1">
      <alignment horizontal="center" vertical="center"/>
    </xf>
    <xf numFmtId="0" fontId="0" fillId="23" borderId="79" xfId="0" applyFill="1" applyBorder="1" applyAlignment="1">
      <alignment wrapText="1"/>
    </xf>
    <xf numFmtId="0" fontId="41" fillId="23" borderId="79" xfId="0" applyFont="1" applyFill="1" applyBorder="1" applyAlignment="1">
      <alignment wrapText="1"/>
    </xf>
    <xf numFmtId="0" fontId="23" fillId="23" borderId="79" xfId="0" applyFont="1" applyFill="1" applyBorder="1" applyAlignment="1">
      <alignment wrapText="1"/>
    </xf>
    <xf numFmtId="0" fontId="41" fillId="23" borderId="77" xfId="0" applyFont="1" applyFill="1" applyBorder="1" applyAlignment="1">
      <alignment wrapText="1"/>
    </xf>
    <xf numFmtId="2" fontId="41" fillId="24" borderId="65" xfId="0" applyNumberFormat="1" applyFont="1" applyFill="1" applyBorder="1"/>
    <xf numFmtId="0" fontId="0" fillId="29" borderId="65" xfId="0" applyFill="1" applyBorder="1"/>
    <xf numFmtId="2" fontId="0" fillId="24" borderId="78" xfId="0" applyNumberFormat="1" applyFill="1" applyBorder="1"/>
    <xf numFmtId="0" fontId="3" fillId="17" borderId="10" xfId="0" applyFont="1" applyFill="1" applyBorder="1"/>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16" fontId="0" fillId="0" borderId="41" xfId="0" applyNumberFormat="1" applyBorder="1" applyAlignment="1">
      <alignment horizontal="center"/>
    </xf>
    <xf numFmtId="0" fontId="23" fillId="0" borderId="82" xfId="0" applyFont="1" applyBorder="1"/>
    <xf numFmtId="2" fontId="0" fillId="0" borderId="82" xfId="0" applyNumberFormat="1" applyBorder="1" applyAlignment="1">
      <alignment horizontal="center"/>
    </xf>
    <xf numFmtId="0" fontId="0" fillId="0" borderId="70" xfId="0" applyBorder="1" applyAlignment="1">
      <alignment horizontal="center"/>
    </xf>
    <xf numFmtId="0" fontId="0" fillId="0" borderId="82" xfId="0" applyBorder="1" applyAlignment="1">
      <alignment horizontal="center"/>
    </xf>
    <xf numFmtId="2" fontId="0" fillId="0" borderId="70" xfId="0" applyNumberFormat="1" applyBorder="1" applyAlignment="1">
      <alignment horizontal="center"/>
    </xf>
    <xf numFmtId="0" fontId="0" fillId="0" borderId="70" xfId="0" applyBorder="1"/>
    <xf numFmtId="0" fontId="0" fillId="20" borderId="64" xfId="0" applyFill="1" applyBorder="1" applyAlignment="1">
      <alignment horizontal="center"/>
    </xf>
    <xf numFmtId="0" fontId="23" fillId="20" borderId="65" xfId="0" applyFont="1" applyFill="1" applyBorder="1" applyAlignment="1">
      <alignment horizontal="center"/>
    </xf>
    <xf numFmtId="2" fontId="3" fillId="20" borderId="65" xfId="0" applyNumberFormat="1" applyFont="1" applyFill="1" applyBorder="1" applyAlignment="1">
      <alignment horizontal="center"/>
    </xf>
    <xf numFmtId="0" fontId="3" fillId="20" borderId="78" xfId="0" applyFont="1" applyFill="1" applyBorder="1" applyAlignment="1">
      <alignment horizontal="center"/>
    </xf>
    <xf numFmtId="16" fontId="0" fillId="0" borderId="38" xfId="0" applyNumberFormat="1" applyBorder="1" applyAlignment="1">
      <alignment horizontal="center"/>
    </xf>
    <xf numFmtId="0" fontId="23" fillId="0" borderId="31" xfId="0" applyFont="1" applyBorder="1"/>
    <xf numFmtId="2" fontId="0" fillId="0" borderId="31" xfId="0" applyNumberFormat="1" applyBorder="1" applyAlignment="1">
      <alignment horizontal="center"/>
    </xf>
    <xf numFmtId="0" fontId="0" fillId="0" borderId="60" xfId="0" applyBorder="1" applyAlignment="1">
      <alignment horizontal="center"/>
    </xf>
    <xf numFmtId="49" fontId="3" fillId="20" borderId="39" xfId="0" applyNumberFormat="1" applyFont="1" applyFill="1" applyBorder="1" applyAlignment="1">
      <alignment horizontal="center"/>
    </xf>
    <xf numFmtId="0" fontId="3" fillId="20" borderId="40" xfId="0" applyFont="1" applyFill="1" applyBorder="1"/>
    <xf numFmtId="0" fontId="0" fillId="20" borderId="40" xfId="0" applyFill="1" applyBorder="1"/>
    <xf numFmtId="0" fontId="0" fillId="20" borderId="35" xfId="0" applyFill="1" applyBorder="1"/>
    <xf numFmtId="0" fontId="23" fillId="0" borderId="0" xfId="0" applyFont="1" applyAlignment="1">
      <alignment horizontal="right"/>
    </xf>
    <xf numFmtId="0" fontId="23" fillId="11" borderId="13" xfId="0" applyFont="1" applyFill="1" applyBorder="1" applyAlignment="1">
      <alignment horizontal="left" vertical="top"/>
    </xf>
    <xf numFmtId="0" fontId="23" fillId="11" borderId="13" xfId="0" applyFont="1" applyFill="1" applyBorder="1" applyAlignment="1">
      <alignment horizontal="left" vertical="top" wrapText="1"/>
    </xf>
    <xf numFmtId="0" fontId="23" fillId="11" borderId="11" xfId="12" applyFont="1" applyFill="1" applyBorder="1" applyAlignment="1" applyProtection="1">
      <alignment vertical="top"/>
      <protection locked="0"/>
    </xf>
    <xf numFmtId="0" fontId="0" fillId="11" borderId="21" xfId="0" applyFill="1" applyBorder="1" applyAlignment="1" applyProtection="1">
      <alignment horizontal="center" vertical="top" wrapText="1"/>
      <protection locked="0"/>
    </xf>
    <xf numFmtId="0" fontId="23" fillId="11" borderId="15" xfId="0" applyFont="1" applyFill="1" applyBorder="1" applyAlignment="1">
      <alignment horizontal="center" vertical="center" wrapText="1"/>
    </xf>
    <xf numFmtId="173" fontId="0" fillId="23" borderId="35" xfId="0" applyNumberFormat="1" applyFill="1" applyBorder="1"/>
    <xf numFmtId="169" fontId="0" fillId="19" borderId="14" xfId="0" applyNumberFormat="1" applyFill="1" applyBorder="1" applyAlignment="1">
      <alignment vertical="top"/>
    </xf>
    <xf numFmtId="3" fontId="0" fillId="12" borderId="13" xfId="0" applyNumberFormat="1" applyFill="1" applyBorder="1" applyAlignment="1">
      <alignment horizontal="center" vertical="center" wrapText="1"/>
    </xf>
    <xf numFmtId="167" fontId="0" fillId="9" borderId="13" xfId="0" applyNumberFormat="1" applyFill="1" applyBorder="1" applyAlignment="1">
      <alignment vertical="top"/>
    </xf>
    <xf numFmtId="0" fontId="3" fillId="32" borderId="16" xfId="0" applyFont="1" applyFill="1" applyBorder="1" applyAlignment="1">
      <alignment horizontal="center" vertical="center"/>
    </xf>
    <xf numFmtId="0" fontId="3" fillId="32" borderId="19" xfId="0" applyFont="1" applyFill="1" applyBorder="1" applyAlignment="1">
      <alignment horizontal="center" vertical="center"/>
    </xf>
    <xf numFmtId="0" fontId="0" fillId="32" borderId="20" xfId="0" applyFill="1" applyBorder="1" applyAlignment="1">
      <alignment vertical="top"/>
    </xf>
    <xf numFmtId="0" fontId="0" fillId="32" borderId="20" xfId="0" applyFill="1" applyBorder="1" applyAlignment="1">
      <alignment horizontal="left" vertical="top"/>
    </xf>
    <xf numFmtId="0" fontId="23" fillId="32" borderId="20" xfId="0" applyFont="1" applyFill="1" applyBorder="1" applyAlignment="1" applyProtection="1">
      <alignment vertical="top"/>
      <protection locked="0"/>
    </xf>
    <xf numFmtId="0" fontId="0" fillId="32" borderId="20" xfId="0" applyFill="1" applyBorder="1" applyAlignment="1" applyProtection="1">
      <alignment vertical="top"/>
      <protection locked="0"/>
    </xf>
    <xf numFmtId="3" fontId="0" fillId="13" borderId="20" xfId="0" applyNumberFormat="1" applyFill="1" applyBorder="1" applyAlignment="1" applyProtection="1">
      <alignment vertical="top"/>
      <protection locked="0"/>
    </xf>
    <xf numFmtId="0" fontId="0" fillId="0" borderId="53" xfId="0" applyBorder="1" applyAlignment="1" applyProtection="1">
      <alignment horizontal="center" vertical="center"/>
      <protection locked="0"/>
    </xf>
    <xf numFmtId="169" fontId="3" fillId="20" borderId="13" xfId="0" applyNumberFormat="1" applyFont="1" applyFill="1" applyBorder="1" applyAlignment="1">
      <alignment horizontal="center" vertical="top"/>
    </xf>
    <xf numFmtId="169" fontId="0" fillId="20" borderId="13" xfId="0" applyNumberFormat="1" applyFill="1" applyBorder="1" applyAlignment="1">
      <alignment vertical="top"/>
    </xf>
    <xf numFmtId="10" fontId="3" fillId="17" borderId="13" xfId="0" applyNumberFormat="1" applyFont="1" applyFill="1" applyBorder="1" applyAlignment="1">
      <alignment horizontal="center" vertical="top"/>
    </xf>
    <xf numFmtId="10" fontId="0" fillId="17" borderId="14" xfId="0" applyNumberFormat="1" applyFill="1" applyBorder="1" applyAlignment="1" applyProtection="1">
      <alignment vertical="top"/>
      <protection locked="0"/>
    </xf>
    <xf numFmtId="10" fontId="0" fillId="17" borderId="47" xfId="0" applyNumberFormat="1" applyFill="1" applyBorder="1" applyAlignment="1" applyProtection="1">
      <alignment vertical="top"/>
      <protection locked="0"/>
    </xf>
    <xf numFmtId="10" fontId="0" fillId="17" borderId="13" xfId="0" applyNumberFormat="1" applyFill="1" applyBorder="1" applyAlignment="1" applyProtection="1">
      <alignment vertical="top"/>
      <protection locked="0"/>
    </xf>
    <xf numFmtId="10" fontId="0" fillId="17" borderId="53" xfId="0" applyNumberFormat="1" applyFill="1" applyBorder="1" applyAlignment="1" applyProtection="1">
      <alignment vertical="top"/>
      <protection locked="0"/>
    </xf>
    <xf numFmtId="169" fontId="3" fillId="19" borderId="13" xfId="0" applyNumberFormat="1" applyFont="1" applyFill="1" applyBorder="1" applyAlignment="1">
      <alignment horizontal="center" vertical="top"/>
    </xf>
    <xf numFmtId="169" fontId="0" fillId="19" borderId="13" xfId="0" applyNumberFormat="1" applyFill="1" applyBorder="1" applyAlignment="1">
      <alignment vertical="top"/>
    </xf>
    <xf numFmtId="2" fontId="0" fillId="12" borderId="47" xfId="0" applyNumberFormat="1" applyFill="1" applyBorder="1" applyAlignment="1" applyProtection="1">
      <alignment horizontal="center" vertical="center" wrapText="1"/>
      <protection locked="0"/>
    </xf>
    <xf numFmtId="2" fontId="0" fillId="12" borderId="14" xfId="0" applyNumberFormat="1" applyFill="1" applyBorder="1" applyAlignment="1" applyProtection="1">
      <alignment horizontal="center" vertical="center" wrapText="1"/>
      <protection locked="0"/>
    </xf>
    <xf numFmtId="2" fontId="0" fillId="12" borderId="13" xfId="0" applyNumberFormat="1" applyFill="1" applyBorder="1" applyAlignment="1" applyProtection="1">
      <alignment horizontal="center" vertical="center" wrapText="1"/>
      <protection locked="0"/>
    </xf>
    <xf numFmtId="2" fontId="0" fillId="12" borderId="53" xfId="0" applyNumberFormat="1" applyFill="1" applyBorder="1" applyAlignment="1" applyProtection="1">
      <alignment horizontal="center" vertical="center"/>
      <protection locked="0"/>
    </xf>
    <xf numFmtId="3" fontId="0" fillId="13" borderId="16" xfId="0" applyNumberFormat="1" applyFill="1" applyBorder="1" applyAlignment="1" applyProtection="1">
      <alignment vertical="top"/>
      <protection locked="0"/>
    </xf>
    <xf numFmtId="3" fontId="23" fillId="13" borderId="16" xfId="0" applyNumberFormat="1" applyFont="1" applyFill="1" applyBorder="1" applyAlignment="1" applyProtection="1">
      <alignment vertical="top"/>
      <protection locked="0"/>
    </xf>
    <xf numFmtId="3" fontId="0" fillId="13" borderId="15" xfId="0" applyNumberFormat="1" applyFill="1" applyBorder="1" applyAlignment="1" applyProtection="1">
      <alignment vertical="top" wrapText="1"/>
      <protection locked="0"/>
    </xf>
    <xf numFmtId="3" fontId="0" fillId="13" borderId="16" xfId="0" applyNumberFormat="1" applyFill="1" applyBorder="1" applyAlignment="1" applyProtection="1">
      <alignment vertical="top" wrapText="1"/>
      <protection locked="0"/>
    </xf>
    <xf numFmtId="3" fontId="0" fillId="13" borderId="10" xfId="0" applyNumberFormat="1" applyFill="1" applyBorder="1" applyAlignment="1" applyProtection="1">
      <alignment vertical="top" wrapText="1"/>
      <protection locked="0"/>
    </xf>
    <xf numFmtId="3" fontId="0" fillId="13" borderId="15" xfId="0" applyNumberFormat="1" applyFill="1" applyBorder="1" applyAlignment="1" applyProtection="1">
      <alignment vertical="top"/>
      <protection locked="0"/>
    </xf>
    <xf numFmtId="3" fontId="0" fillId="12" borderId="53" xfId="0" applyNumberFormat="1" applyFill="1" applyBorder="1" applyAlignment="1" applyProtection="1">
      <alignment horizontal="center" vertical="center"/>
      <protection locked="0"/>
    </xf>
    <xf numFmtId="0" fontId="3" fillId="32" borderId="15" xfId="0" applyFont="1" applyFill="1" applyBorder="1" applyAlignment="1">
      <alignment horizontal="center" vertical="center"/>
    </xf>
    <xf numFmtId="0" fontId="0" fillId="32" borderId="12" xfId="0" applyFill="1" applyBorder="1" applyAlignment="1">
      <alignment vertical="top"/>
    </xf>
    <xf numFmtId="0" fontId="0" fillId="32" borderId="12" xfId="0" applyFill="1" applyBorder="1" applyAlignment="1">
      <alignment horizontal="left" vertical="top"/>
    </xf>
    <xf numFmtId="0" fontId="23" fillId="32" borderId="12" xfId="0" applyFont="1" applyFill="1" applyBorder="1" applyAlignment="1" applyProtection="1">
      <alignment vertical="top"/>
      <protection locked="0"/>
    </xf>
    <xf numFmtId="0" fontId="0" fillId="32" borderId="12" xfId="0" applyFill="1" applyBorder="1" applyAlignment="1" applyProtection="1">
      <alignment vertical="top"/>
      <protection locked="0"/>
    </xf>
    <xf numFmtId="0" fontId="0" fillId="32" borderId="17" xfId="0" applyFill="1" applyBorder="1" applyAlignment="1">
      <alignment horizontal="center" vertical="center"/>
    </xf>
    <xf numFmtId="0" fontId="0" fillId="32" borderId="18" xfId="0" applyFill="1" applyBorder="1" applyAlignment="1">
      <alignment horizontal="center" vertical="center"/>
    </xf>
    <xf numFmtId="0" fontId="0" fillId="32" borderId="22" xfId="0" applyFill="1" applyBorder="1" applyAlignment="1">
      <alignment horizontal="center" vertical="center"/>
    </xf>
    <xf numFmtId="167" fontId="0" fillId="21" borderId="82" xfId="0" applyNumberFormat="1" applyFill="1" applyBorder="1" applyAlignment="1">
      <alignment vertical="top"/>
    </xf>
    <xf numFmtId="0" fontId="0" fillId="10" borderId="13" xfId="0" applyFill="1" applyBorder="1" applyAlignment="1">
      <alignment horizontal="center" vertical="top"/>
    </xf>
    <xf numFmtId="0" fontId="0" fillId="9" borderId="16" xfId="0" applyFill="1" applyBorder="1" applyAlignment="1" applyProtection="1">
      <alignment horizontal="center"/>
    </xf>
    <xf numFmtId="0" fontId="0" fillId="9" borderId="0" xfId="0" applyFill="1" applyBorder="1" applyAlignment="1" applyProtection="1">
      <alignment horizontal="center"/>
    </xf>
    <xf numFmtId="15" fontId="0" fillId="13" borderId="0" xfId="0" applyNumberFormat="1" applyFill="1" applyBorder="1" applyAlignment="1" applyProtection="1">
      <alignment horizontal="center"/>
      <protection locked="0"/>
    </xf>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0" fillId="13" borderId="0"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23" fillId="9" borderId="0" xfId="0" applyFont="1" applyFill="1" applyBorder="1" applyAlignment="1" applyProtection="1">
      <alignment horizontal="center" wrapText="1"/>
    </xf>
    <xf numFmtId="0" fontId="23" fillId="9" borderId="18" xfId="0" applyFont="1" applyFill="1" applyBorder="1" applyAlignment="1" applyProtection="1">
      <alignment horizontal="center" wrapText="1"/>
    </xf>
    <xf numFmtId="0" fontId="23" fillId="9" borderId="20" xfId="0" applyFont="1" applyFill="1" applyBorder="1" applyAlignment="1" applyProtection="1">
      <alignment horizontal="center" wrapText="1"/>
    </xf>
    <xf numFmtId="0" fontId="23" fillId="9" borderId="22" xfId="0" applyFont="1" applyFill="1" applyBorder="1" applyAlignment="1" applyProtection="1">
      <alignment horizontal="center" wrapText="1"/>
    </xf>
    <xf numFmtId="0" fontId="0" fillId="14" borderId="0" xfId="0" applyFill="1" applyAlignment="1" applyProtection="1">
      <alignment horizontal="center"/>
    </xf>
    <xf numFmtId="0" fontId="31" fillId="13" borderId="15" xfId="12" applyFont="1" applyFill="1" applyBorder="1" applyAlignment="1" applyProtection="1">
      <alignment horizontal="center"/>
    </xf>
    <xf numFmtId="0" fontId="31" fillId="13" borderId="12" xfId="12" applyFont="1" applyFill="1" applyBorder="1" applyAlignment="1" applyProtection="1">
      <alignment horizontal="center"/>
    </xf>
    <xf numFmtId="0" fontId="31" fillId="13" borderId="17" xfId="12" applyFont="1" applyFill="1" applyBorder="1" applyAlignment="1" applyProtection="1">
      <alignment horizontal="center"/>
    </xf>
    <xf numFmtId="0" fontId="31" fillId="13" borderId="16" xfId="12" applyFont="1" applyFill="1" applyBorder="1" applyAlignment="1" applyProtection="1">
      <alignment horizontal="center"/>
    </xf>
    <xf numFmtId="0" fontId="31" fillId="13" borderId="0" xfId="12" applyFont="1" applyFill="1" applyBorder="1" applyAlignment="1" applyProtection="1">
      <alignment horizontal="center"/>
    </xf>
    <xf numFmtId="0" fontId="31" fillId="13" borderId="18" xfId="12" applyFont="1" applyFill="1" applyBorder="1" applyAlignment="1" applyProtection="1">
      <alignment horizontal="center"/>
    </xf>
    <xf numFmtId="0" fontId="23" fillId="9" borderId="15" xfId="0" applyFont="1" applyFill="1" applyBorder="1" applyAlignment="1" applyProtection="1">
      <alignment horizontal="center"/>
    </xf>
    <xf numFmtId="0" fontId="0" fillId="9" borderId="12" xfId="0" applyFill="1" applyBorder="1" applyAlignment="1" applyProtection="1">
      <alignment horizontal="center"/>
    </xf>
    <xf numFmtId="0" fontId="0" fillId="9" borderId="17" xfId="0" applyFill="1" applyBorder="1" applyAlignment="1" applyProtection="1">
      <alignment horizontal="center"/>
    </xf>
    <xf numFmtId="0" fontId="23" fillId="9" borderId="16" xfId="0" applyFont="1" applyFill="1" applyBorder="1" applyAlignment="1" applyProtection="1">
      <alignment horizontal="center"/>
    </xf>
    <xf numFmtId="0" fontId="0" fillId="9" borderId="18" xfId="0" applyFill="1" applyBorder="1" applyAlignment="1" applyProtection="1">
      <alignment horizontal="center"/>
    </xf>
    <xf numFmtId="0" fontId="4" fillId="13" borderId="0" xfId="12" applyFill="1" applyBorder="1" applyAlignment="1" applyProtection="1">
      <alignment horizontal="center"/>
    </xf>
    <xf numFmtId="0" fontId="3" fillId="9" borderId="15" xfId="0" applyFont="1" applyFill="1" applyBorder="1" applyAlignment="1" applyProtection="1">
      <alignment horizontal="center"/>
    </xf>
    <xf numFmtId="0" fontId="3" fillId="9" borderId="12" xfId="0" applyFont="1" applyFill="1" applyBorder="1" applyAlignment="1" applyProtection="1">
      <alignment horizontal="center"/>
    </xf>
    <xf numFmtId="0" fontId="3" fillId="9" borderId="17" xfId="0" applyFont="1" applyFill="1" applyBorder="1" applyAlignment="1" applyProtection="1">
      <alignment horizontal="center"/>
    </xf>
    <xf numFmtId="0" fontId="3" fillId="9" borderId="19" xfId="0" applyFont="1" applyFill="1" applyBorder="1" applyAlignment="1" applyProtection="1">
      <alignment horizontal="center"/>
    </xf>
    <xf numFmtId="0" fontId="3" fillId="9" borderId="20" xfId="0" applyFont="1" applyFill="1" applyBorder="1" applyAlignment="1" applyProtection="1">
      <alignment horizontal="center"/>
    </xf>
    <xf numFmtId="0" fontId="3" fillId="9" borderId="22" xfId="0" applyFont="1" applyFill="1" applyBorder="1" applyAlignment="1" applyProtection="1">
      <alignment horizontal="center"/>
    </xf>
    <xf numFmtId="0" fontId="3" fillId="9" borderId="10" xfId="0" applyFont="1" applyFill="1" applyBorder="1" applyAlignment="1" applyProtection="1">
      <alignment horizontal="center"/>
    </xf>
    <xf numFmtId="0" fontId="3" fillId="9" borderId="11" xfId="0" applyFont="1" applyFill="1" applyBorder="1" applyAlignment="1" applyProtection="1">
      <alignment horizontal="center"/>
    </xf>
    <xf numFmtId="0" fontId="3" fillId="9" borderId="21" xfId="0" applyFont="1" applyFill="1" applyBorder="1" applyAlignment="1" applyProtection="1">
      <alignment horizontal="center"/>
    </xf>
    <xf numFmtId="0" fontId="31" fillId="9" borderId="19" xfId="12" applyFont="1" applyFill="1" applyBorder="1" applyAlignment="1" applyProtection="1">
      <alignment horizontal="center" vertical="top" wrapText="1"/>
    </xf>
    <xf numFmtId="0" fontId="31" fillId="9" borderId="20" xfId="12" applyFont="1" applyFill="1" applyBorder="1" applyAlignment="1" applyProtection="1">
      <alignment horizontal="center" vertical="top" wrapText="1"/>
    </xf>
    <xf numFmtId="0" fontId="31" fillId="9" borderId="22" xfId="12" applyFont="1" applyFill="1" applyBorder="1" applyAlignment="1" applyProtection="1">
      <alignment horizontal="center" vertical="top" wrapText="1"/>
    </xf>
    <xf numFmtId="0" fontId="0" fillId="9" borderId="19" xfId="0" applyFill="1" applyBorder="1" applyAlignment="1" applyProtection="1">
      <alignment horizontal="center"/>
    </xf>
    <xf numFmtId="0" fontId="0" fillId="9" borderId="20" xfId="0" applyFill="1" applyBorder="1" applyAlignment="1" applyProtection="1">
      <alignment horizontal="center"/>
    </xf>
    <xf numFmtId="0" fontId="0" fillId="9" borderId="22" xfId="0" applyFill="1" applyBorder="1" applyAlignment="1" applyProtection="1">
      <alignment horizontal="center"/>
    </xf>
    <xf numFmtId="0" fontId="0" fillId="13" borderId="12" xfId="0" applyFill="1" applyBorder="1" applyAlignment="1" applyProtection="1">
      <alignment horizontal="left"/>
      <protection locked="0"/>
    </xf>
    <xf numFmtId="0" fontId="0" fillId="13" borderId="17" xfId="0" applyFill="1" applyBorder="1" applyAlignment="1" applyProtection="1">
      <alignment horizontal="left"/>
      <protection locked="0"/>
    </xf>
    <xf numFmtId="0" fontId="0" fillId="9" borderId="15" xfId="0" applyFill="1" applyBorder="1" applyAlignment="1" applyProtection="1">
      <alignment horizontal="center" vertical="top" wrapText="1"/>
    </xf>
    <xf numFmtId="0" fontId="0" fillId="9" borderId="12" xfId="0" applyFill="1" applyBorder="1" applyAlignment="1" applyProtection="1">
      <alignment horizontal="center" vertical="top" wrapText="1"/>
    </xf>
    <xf numFmtId="0" fontId="0" fillId="9" borderId="17" xfId="0" applyFill="1" applyBorder="1" applyAlignment="1" applyProtection="1">
      <alignment horizontal="center" vertical="top" wrapText="1"/>
    </xf>
    <xf numFmtId="0" fontId="0" fillId="9" borderId="16" xfId="0" applyFill="1" applyBorder="1" applyAlignment="1" applyProtection="1">
      <alignment horizontal="center" vertical="top" wrapText="1"/>
    </xf>
    <xf numFmtId="0" fontId="0" fillId="9" borderId="0" xfId="0" applyFill="1" applyBorder="1" applyAlignment="1" applyProtection="1">
      <alignment horizontal="center" vertical="top" wrapText="1"/>
    </xf>
    <xf numFmtId="0" fontId="0" fillId="9" borderId="18" xfId="0" applyFill="1" applyBorder="1" applyAlignment="1" applyProtection="1">
      <alignment horizontal="center" vertical="top" wrapText="1"/>
    </xf>
    <xf numFmtId="0" fontId="0" fillId="9" borderId="15" xfId="0" applyFill="1" applyBorder="1" applyAlignment="1" applyProtection="1">
      <alignment horizontal="center"/>
    </xf>
    <xf numFmtId="0" fontId="0" fillId="13" borderId="15" xfId="0" applyFill="1" applyBorder="1" applyAlignment="1" applyProtection="1">
      <alignment horizontal="left"/>
      <protection locked="0"/>
    </xf>
    <xf numFmtId="0" fontId="35" fillId="13" borderId="27" xfId="0" applyFont="1" applyFill="1" applyBorder="1" applyAlignment="1" applyProtection="1">
      <alignment horizontal="center" wrapText="1"/>
      <protection locked="0"/>
    </xf>
    <xf numFmtId="0" fontId="35" fillId="13" borderId="51" xfId="0" applyFont="1" applyFill="1" applyBorder="1" applyAlignment="1" applyProtection="1">
      <alignment horizontal="center" wrapText="1"/>
      <protection locked="0"/>
    </xf>
    <xf numFmtId="0" fontId="35" fillId="13" borderId="34" xfId="0" applyFont="1" applyFill="1" applyBorder="1" applyAlignment="1" applyProtection="1">
      <alignment horizontal="center" wrapText="1"/>
      <protection locked="0"/>
    </xf>
    <xf numFmtId="0" fontId="35" fillId="13" borderId="33" xfId="0" applyFont="1" applyFill="1" applyBorder="1" applyAlignment="1" applyProtection="1">
      <alignment horizontal="center" wrapText="1"/>
      <protection locked="0"/>
    </xf>
    <xf numFmtId="0" fontId="35" fillId="0" borderId="62" xfId="0" applyFont="1" applyBorder="1" applyAlignment="1" applyProtection="1">
      <alignment horizontal="center" wrapText="1"/>
      <protection locked="0"/>
    </xf>
    <xf numFmtId="0" fontId="0" fillId="9" borderId="10" xfId="0" applyFill="1" applyBorder="1" applyAlignment="1" applyProtection="1">
      <alignment horizontal="center"/>
    </xf>
    <xf numFmtId="0" fontId="0" fillId="9" borderId="11" xfId="0" applyFill="1" applyBorder="1" applyAlignment="1" applyProtection="1">
      <alignment horizontal="center"/>
    </xf>
    <xf numFmtId="0" fontId="0" fillId="9" borderId="21" xfId="0" applyFill="1" applyBorder="1" applyAlignment="1" applyProtection="1">
      <alignment horizontal="center"/>
    </xf>
    <xf numFmtId="0" fontId="0" fillId="13" borderId="16" xfId="0" applyFill="1" applyBorder="1" applyAlignment="1" applyProtection="1">
      <alignment horizontal="left"/>
      <protection locked="0"/>
    </xf>
    <xf numFmtId="0" fontId="0" fillId="13" borderId="19" xfId="0" applyFill="1" applyBorder="1" applyAlignment="1" applyProtection="1">
      <alignment horizontal="left"/>
      <protection locked="0"/>
    </xf>
    <xf numFmtId="0" fontId="0" fillId="13" borderId="20" xfId="0" applyFill="1" applyBorder="1" applyAlignment="1" applyProtection="1">
      <alignment horizontal="left"/>
      <protection locked="0"/>
    </xf>
    <xf numFmtId="0" fontId="0" fillId="13" borderId="22" xfId="0" applyFill="1" applyBorder="1" applyAlignment="1" applyProtection="1">
      <alignment horizontal="left"/>
      <protection locked="0"/>
    </xf>
    <xf numFmtId="0" fontId="35" fillId="10" borderId="27" xfId="0" applyFont="1" applyFill="1" applyBorder="1" applyAlignment="1" applyProtection="1">
      <alignment horizontal="center" wrapText="1"/>
      <protection locked="0"/>
    </xf>
    <xf numFmtId="0" fontId="35" fillId="10" borderId="51" xfId="0" applyFont="1" applyFill="1" applyBorder="1" applyAlignment="1" applyProtection="1">
      <alignment horizontal="center" wrapText="1"/>
      <protection locked="0"/>
    </xf>
    <xf numFmtId="0" fontId="35" fillId="10" borderId="34" xfId="0" applyFont="1" applyFill="1" applyBorder="1" applyAlignment="1" applyProtection="1">
      <alignment horizontal="center" wrapText="1"/>
      <protection locked="0"/>
    </xf>
    <xf numFmtId="0" fontId="35" fillId="0" borderId="63" xfId="0" applyFont="1" applyBorder="1" applyAlignment="1" applyProtection="1">
      <alignment horizontal="center" wrapText="1"/>
      <protection locked="0"/>
    </xf>
    <xf numFmtId="0" fontId="23" fillId="9" borderId="19" xfId="0" applyFont="1" applyFill="1" applyBorder="1" applyAlignment="1" applyProtection="1">
      <alignment horizontal="center"/>
    </xf>
    <xf numFmtId="0" fontId="23" fillId="14" borderId="51" xfId="0" applyFont="1" applyFill="1" applyBorder="1" applyAlignment="1" applyProtection="1">
      <alignment horizontal="center" vertical="top" wrapText="1"/>
    </xf>
    <xf numFmtId="0" fontId="23" fillId="14" borderId="51" xfId="0" applyFont="1" applyFill="1" applyBorder="1" applyAlignment="1" applyProtection="1">
      <alignment horizontal="center" vertical="top"/>
    </xf>
    <xf numFmtId="0" fontId="23" fillId="9" borderId="0" xfId="0" applyFont="1" applyFill="1" applyBorder="1" applyAlignment="1" applyProtection="1">
      <alignment horizontal="center"/>
    </xf>
    <xf numFmtId="0" fontId="3" fillId="9" borderId="16" xfId="0" applyFont="1" applyFill="1" applyBorder="1" applyAlignment="1" applyProtection="1">
      <alignment horizontal="center"/>
    </xf>
    <xf numFmtId="0" fontId="3" fillId="9" borderId="0" xfId="0" applyFont="1" applyFill="1" applyBorder="1" applyAlignment="1" applyProtection="1">
      <alignment horizontal="center"/>
    </xf>
    <xf numFmtId="0" fontId="3" fillId="9" borderId="18" xfId="0" applyFont="1" applyFill="1" applyBorder="1" applyAlignment="1" applyProtection="1">
      <alignment horizontal="center"/>
    </xf>
    <xf numFmtId="0" fontId="35" fillId="13" borderId="31" xfId="0" applyFont="1" applyFill="1" applyBorder="1" applyAlignment="1" applyProtection="1">
      <alignment horizontal="left" wrapText="1"/>
      <protection locked="0"/>
    </xf>
    <xf numFmtId="0" fontId="35" fillId="13" borderId="25" xfId="0" applyFont="1" applyFill="1" applyBorder="1" applyAlignment="1" applyProtection="1">
      <alignment horizontal="center" wrapText="1"/>
      <protection locked="0"/>
    </xf>
    <xf numFmtId="0" fontId="35" fillId="0" borderId="52" xfId="0" applyFont="1" applyBorder="1" applyAlignment="1" applyProtection="1">
      <alignment horizontal="center" wrapText="1"/>
      <protection locked="0"/>
    </xf>
    <xf numFmtId="0" fontId="35" fillId="10" borderId="42" xfId="0" applyFont="1" applyFill="1" applyBorder="1" applyAlignment="1" applyProtection="1">
      <alignment horizontal="center" wrapText="1"/>
      <protection locked="0"/>
    </xf>
    <xf numFmtId="0" fontId="35" fillId="10" borderId="32" xfId="0" applyFont="1" applyFill="1" applyBorder="1" applyAlignment="1" applyProtection="1">
      <alignment horizontal="center" wrapText="1"/>
      <protection locked="0"/>
    </xf>
    <xf numFmtId="0" fontId="35" fillId="0" borderId="61" xfId="0" applyFont="1" applyBorder="1" applyAlignment="1" applyProtection="1">
      <alignment horizontal="center" wrapText="1"/>
      <protection locked="0"/>
    </xf>
    <xf numFmtId="0" fontId="23" fillId="9" borderId="16"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16" borderId="16" xfId="0" applyFont="1" applyFill="1" applyBorder="1" applyAlignment="1" applyProtection="1">
      <alignment wrapText="1"/>
    </xf>
    <xf numFmtId="0" fontId="0" fillId="16" borderId="0" xfId="0" applyFill="1" applyBorder="1" applyAlignment="1" applyProtection="1">
      <alignment wrapText="1"/>
    </xf>
    <xf numFmtId="0" fontId="0" fillId="16" borderId="18" xfId="0" applyFill="1" applyBorder="1" applyAlignment="1" applyProtection="1">
      <alignment wrapText="1"/>
    </xf>
    <xf numFmtId="0" fontId="23" fillId="16" borderId="19" xfId="0" applyFont="1" applyFill="1" applyBorder="1" applyAlignment="1" applyProtection="1">
      <alignment horizontal="center" vertical="center"/>
    </xf>
    <xf numFmtId="0" fontId="0" fillId="16" borderId="20" xfId="0" applyFill="1" applyBorder="1" applyAlignment="1" applyProtection="1">
      <alignment horizontal="center" vertical="center"/>
    </xf>
    <xf numFmtId="0" fontId="23" fillId="13" borderId="16" xfId="0" applyFont="1" applyFill="1" applyBorder="1" applyAlignment="1" applyProtection="1">
      <alignment horizontal="left"/>
      <protection locked="0"/>
    </xf>
    <xf numFmtId="0" fontId="0" fillId="9" borderId="0" xfId="0" applyFill="1" applyBorder="1" applyAlignment="1" applyProtection="1">
      <alignment horizontal="center" vertical="center"/>
    </xf>
    <xf numFmtId="0" fontId="23" fillId="16" borderId="19" xfId="0" applyFont="1" applyFill="1" applyBorder="1" applyAlignment="1" applyProtection="1">
      <alignment wrapText="1"/>
    </xf>
    <xf numFmtId="0" fontId="23" fillId="16" borderId="20" xfId="0" applyFont="1" applyFill="1" applyBorder="1" applyAlignment="1" applyProtection="1">
      <alignment wrapText="1"/>
    </xf>
    <xf numFmtId="0" fontId="23" fillId="16" borderId="22" xfId="0" applyFont="1" applyFill="1" applyBorder="1" applyAlignment="1" applyProtection="1">
      <alignment wrapText="1"/>
    </xf>
    <xf numFmtId="0" fontId="23" fillId="0" borderId="51" xfId="0" applyFont="1" applyBorder="1" applyAlignment="1" applyProtection="1">
      <alignment horizontal="center" vertical="top"/>
    </xf>
    <xf numFmtId="0" fontId="23" fillId="9" borderId="16" xfId="0" applyFont="1" applyFill="1" applyBorder="1" applyAlignment="1" applyProtection="1">
      <alignment horizontal="center" vertical="top" wrapText="1"/>
    </xf>
    <xf numFmtId="0" fontId="32" fillId="15" borderId="10" xfId="0" applyFont="1" applyFill="1" applyBorder="1" applyAlignment="1" applyProtection="1">
      <alignment horizontal="center"/>
    </xf>
    <xf numFmtId="0" fontId="32" fillId="15" borderId="11" xfId="0" applyFont="1" applyFill="1" applyBorder="1" applyAlignment="1" applyProtection="1">
      <alignment horizontal="center"/>
    </xf>
    <xf numFmtId="0" fontId="32" fillId="15" borderId="21" xfId="0" applyFont="1" applyFill="1" applyBorder="1" applyAlignment="1" applyProtection="1">
      <alignment horizontal="center"/>
    </xf>
    <xf numFmtId="0" fontId="3" fillId="9" borderId="40" xfId="0" applyFont="1" applyFill="1" applyBorder="1" applyAlignment="1" applyProtection="1">
      <alignment horizontal="left"/>
    </xf>
    <xf numFmtId="0" fontId="3" fillId="9" borderId="35" xfId="0" applyFont="1" applyFill="1" applyBorder="1" applyAlignment="1" applyProtection="1">
      <alignment horizontal="left"/>
    </xf>
    <xf numFmtId="0" fontId="23" fillId="16" borderId="16" xfId="0" applyFont="1" applyFill="1" applyBorder="1" applyAlignment="1" applyProtection="1">
      <alignment vertical="center" wrapText="1"/>
    </xf>
    <xf numFmtId="0" fontId="0" fillId="16" borderId="0" xfId="0" applyFill="1" applyBorder="1" applyAlignment="1" applyProtection="1">
      <alignment vertical="center"/>
    </xf>
    <xf numFmtId="0" fontId="0" fillId="16" borderId="18" xfId="0" applyFill="1" applyBorder="1" applyAlignment="1" applyProtection="1">
      <alignment vertical="center"/>
    </xf>
    <xf numFmtId="0" fontId="0" fillId="0" borderId="16" xfId="0" applyBorder="1" applyAlignment="1" applyProtection="1">
      <alignment horizontal="center" vertical="center"/>
    </xf>
    <xf numFmtId="0" fontId="23" fillId="16" borderId="16"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0" fontId="0" fillId="16" borderId="18" xfId="0" applyFill="1" applyBorder="1" applyAlignment="1" applyProtection="1">
      <alignment horizontal="left" vertical="top" wrapText="1"/>
    </xf>
    <xf numFmtId="0" fontId="0" fillId="16" borderId="16" xfId="0" applyFill="1" applyBorder="1" applyAlignment="1" applyProtection="1">
      <alignment horizontal="left" vertical="top"/>
    </xf>
    <xf numFmtId="0" fontId="0" fillId="16" borderId="0" xfId="0" applyFill="1" applyBorder="1" applyAlignment="1" applyProtection="1">
      <alignment horizontal="left" vertical="top"/>
    </xf>
    <xf numFmtId="0" fontId="0" fillId="16" borderId="18" xfId="0" applyFill="1" applyBorder="1" applyAlignment="1" applyProtection="1">
      <alignment horizontal="left" vertical="top"/>
    </xf>
    <xf numFmtId="0" fontId="0" fillId="13" borderId="16" xfId="0" applyFill="1" applyBorder="1" applyAlignment="1" applyProtection="1">
      <alignment horizontal="center"/>
      <protection locked="0"/>
    </xf>
    <xf numFmtId="0" fontId="35" fillId="10" borderId="23" xfId="0" applyFont="1" applyFill="1" applyBorder="1" applyAlignment="1" applyProtection="1">
      <alignment horizontal="center" wrapText="1"/>
      <protection locked="0"/>
    </xf>
    <xf numFmtId="0" fontId="3" fillId="14" borderId="20" xfId="0" applyFont="1" applyFill="1" applyBorder="1" applyAlignment="1" applyProtection="1">
      <alignment wrapText="1"/>
    </xf>
    <xf numFmtId="0" fontId="0" fillId="14" borderId="20" xfId="0" applyFill="1" applyBorder="1" applyAlignment="1" applyProtection="1"/>
    <xf numFmtId="0" fontId="35" fillId="10" borderId="65" xfId="0" applyFont="1" applyFill="1" applyBorder="1" applyAlignment="1" applyProtection="1">
      <alignment horizontal="center" wrapText="1"/>
      <protection locked="0"/>
    </xf>
    <xf numFmtId="0" fontId="35" fillId="10" borderId="48" xfId="0" applyFont="1" applyFill="1" applyBorder="1" applyAlignment="1" applyProtection="1">
      <alignment horizontal="center" wrapText="1"/>
      <protection locked="0"/>
    </xf>
    <xf numFmtId="0" fontId="35" fillId="10" borderId="66" xfId="0" applyFont="1" applyFill="1" applyBorder="1" applyAlignment="1" applyProtection="1">
      <alignment horizontal="center" wrapText="1"/>
      <protection locked="0"/>
    </xf>
    <xf numFmtId="0" fontId="35" fillId="10" borderId="67" xfId="0" applyFont="1" applyFill="1" applyBorder="1" applyAlignment="1" applyProtection="1">
      <alignment horizontal="center" wrapText="1"/>
      <protection locked="0"/>
    </xf>
    <xf numFmtId="0" fontId="35" fillId="0" borderId="68" xfId="0" applyFont="1" applyBorder="1" applyAlignment="1" applyProtection="1">
      <alignment horizontal="center" wrapText="1"/>
      <protection locked="0"/>
    </xf>
    <xf numFmtId="0" fontId="22" fillId="20" borderId="10" xfId="0" applyFont="1" applyFill="1" applyBorder="1" applyAlignment="1">
      <alignment horizontal="center" vertical="top"/>
    </xf>
    <xf numFmtId="0" fontId="22" fillId="20" borderId="21" xfId="0" applyFont="1" applyFill="1" applyBorder="1" applyAlignment="1">
      <alignment horizontal="center" vertical="top"/>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36" fillId="18" borderId="10" xfId="0" applyFont="1" applyFill="1" applyBorder="1" applyAlignment="1">
      <alignment horizontal="center" vertical="top"/>
    </xf>
    <xf numFmtId="0" fontId="36" fillId="18" borderId="21" xfId="0" applyFont="1" applyFill="1" applyBorder="1" applyAlignment="1">
      <alignment horizontal="center" vertical="top"/>
    </xf>
    <xf numFmtId="0" fontId="3" fillId="10" borderId="47" xfId="0" applyFont="1" applyFill="1" applyBorder="1" applyAlignment="1">
      <alignment horizontal="center" vertical="center"/>
    </xf>
    <xf numFmtId="0" fontId="3" fillId="10" borderId="14"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6" xfId="0" applyFont="1" applyFill="1" applyBorder="1" applyAlignment="1">
      <alignment horizontal="center" vertical="center"/>
    </xf>
    <xf numFmtId="0" fontId="3" fillId="21" borderId="20" xfId="0" applyFont="1" applyFill="1" applyBorder="1" applyAlignment="1">
      <alignment horizontal="center" vertical="top"/>
    </xf>
    <xf numFmtId="0" fontId="0" fillId="21" borderId="20" xfId="0" applyFill="1" applyBorder="1" applyAlignment="1">
      <alignment horizontal="center" vertical="top"/>
    </xf>
    <xf numFmtId="0" fontId="0" fillId="10" borderId="15" xfId="0" applyFill="1" applyBorder="1" applyAlignment="1">
      <alignment horizontal="center" vertical="center"/>
    </xf>
    <xf numFmtId="0" fontId="0" fillId="10" borderId="16" xfId="0" applyFill="1" applyBorder="1" applyAlignment="1">
      <alignment horizontal="center" vertical="center"/>
    </xf>
    <xf numFmtId="0" fontId="36" fillId="19" borderId="10" xfId="0" applyFont="1" applyFill="1" applyBorder="1" applyAlignment="1">
      <alignment horizontal="center" vertical="top"/>
    </xf>
    <xf numFmtId="0" fontId="36" fillId="19" borderId="21" xfId="0" applyFont="1" applyFill="1" applyBorder="1" applyAlignment="1">
      <alignment horizontal="center" vertical="top"/>
    </xf>
    <xf numFmtId="0" fontId="23" fillId="14" borderId="26" xfId="20" applyFont="1" applyFill="1" applyBorder="1" applyAlignment="1" applyProtection="1">
      <alignment horizontal="left" vertical="center" wrapText="1"/>
    </xf>
    <xf numFmtId="0" fontId="23" fillId="14" borderId="34" xfId="20" applyFont="1" applyFill="1" applyBorder="1" applyAlignment="1" applyProtection="1">
      <alignment horizontal="left" vertical="center" wrapText="1"/>
    </xf>
    <xf numFmtId="0" fontId="23" fillId="14" borderId="63" xfId="20" applyFont="1" applyFill="1" applyBorder="1" applyAlignment="1" applyProtection="1">
      <alignment horizontal="left" vertical="center" wrapText="1"/>
    </xf>
    <xf numFmtId="0" fontId="23" fillId="14" borderId="54" xfId="20" applyFont="1" applyFill="1" applyBorder="1" applyAlignment="1" applyProtection="1">
      <alignment horizontal="center" vertical="center" wrapText="1"/>
    </xf>
    <xf numFmtId="0" fontId="23" fillId="14" borderId="36" xfId="20" applyFont="1" applyFill="1" applyBorder="1" applyAlignment="1" applyProtection="1">
      <alignment horizontal="center" vertical="center" wrapText="1"/>
    </xf>
    <xf numFmtId="0" fontId="23" fillId="14" borderId="59" xfId="20" applyFont="1" applyFill="1" applyBorder="1" applyAlignment="1" applyProtection="1">
      <alignment horizontal="center" vertical="center" wrapText="1"/>
    </xf>
    <xf numFmtId="0" fontId="23" fillId="14" borderId="71" xfId="20" applyFont="1" applyFill="1" applyBorder="1" applyAlignment="1" applyProtection="1">
      <alignment horizontal="center" vertical="center" wrapText="1"/>
    </xf>
    <xf numFmtId="0" fontId="23" fillId="14" borderId="56" xfId="20" applyFont="1" applyFill="1" applyBorder="1" applyAlignment="1" applyProtection="1">
      <alignment horizontal="center" vertical="center" wrapText="1"/>
    </xf>
    <xf numFmtId="0" fontId="23" fillId="14" borderId="38" xfId="20" applyFont="1" applyFill="1" applyBorder="1" applyAlignment="1" applyProtection="1">
      <alignment horizontal="center" vertical="center" wrapText="1"/>
    </xf>
    <xf numFmtId="0" fontId="23" fillId="14" borderId="57" xfId="20" applyFont="1" applyFill="1" applyBorder="1" applyAlignment="1" applyProtection="1">
      <alignment horizontal="left" vertical="center" wrapText="1"/>
    </xf>
    <xf numFmtId="0" fontId="23" fillId="14" borderId="50" xfId="20" applyFont="1" applyFill="1" applyBorder="1" applyAlignment="1" applyProtection="1">
      <alignment horizontal="left" vertical="center" wrapText="1"/>
    </xf>
    <xf numFmtId="0" fontId="23" fillId="14" borderId="69" xfId="20" applyFont="1" applyFill="1" applyBorder="1" applyAlignment="1" applyProtection="1">
      <alignment horizontal="left" vertical="center" wrapText="1"/>
    </xf>
    <xf numFmtId="0" fontId="22" fillId="14" borderId="15" xfId="20" applyFont="1" applyFill="1" applyBorder="1" applyAlignment="1" applyProtection="1">
      <alignment horizontal="center" vertical="center" wrapText="1"/>
    </xf>
    <xf numFmtId="0" fontId="22" fillId="14" borderId="12" xfId="20" applyFont="1" applyFill="1" applyBorder="1" applyAlignment="1" applyProtection="1">
      <alignment horizontal="center" vertical="center" wrapText="1"/>
    </xf>
    <xf numFmtId="0" fontId="22" fillId="14" borderId="17" xfId="20" applyFont="1" applyFill="1" applyBorder="1" applyAlignment="1" applyProtection="1">
      <alignment horizontal="center" vertical="center" wrapText="1"/>
    </xf>
    <xf numFmtId="0" fontId="22" fillId="14" borderId="19" xfId="20" applyFont="1" applyFill="1" applyBorder="1" applyAlignment="1" applyProtection="1">
      <alignment horizontal="center" vertical="center" wrapText="1"/>
    </xf>
    <xf numFmtId="0" fontId="22" fillId="14" borderId="20" xfId="20" applyFont="1" applyFill="1" applyBorder="1" applyAlignment="1" applyProtection="1">
      <alignment horizontal="center" vertical="center" wrapText="1"/>
    </xf>
    <xf numFmtId="0" fontId="22" fillId="14" borderId="22" xfId="20" applyFont="1" applyFill="1" applyBorder="1" applyAlignment="1" applyProtection="1">
      <alignment horizontal="center" vertical="center" wrapText="1"/>
    </xf>
    <xf numFmtId="0" fontId="24" fillId="14" borderId="10" xfId="20" applyFont="1" applyFill="1" applyBorder="1" applyAlignment="1" applyProtection="1">
      <alignment horizontal="center" vertical="center" wrapText="1"/>
    </xf>
    <xf numFmtId="0" fontId="24" fillId="14" borderId="11" xfId="20" applyFont="1" applyFill="1" applyBorder="1" applyAlignment="1" applyProtection="1">
      <alignment horizontal="center" vertical="center" wrapText="1"/>
    </xf>
    <xf numFmtId="0" fontId="24" fillId="14" borderId="21" xfId="20" applyFont="1" applyFill="1" applyBorder="1" applyAlignment="1" applyProtection="1">
      <alignment horizontal="center" vertical="center" wrapText="1"/>
    </xf>
    <xf numFmtId="0" fontId="23" fillId="14" borderId="37" xfId="20" applyFont="1" applyFill="1" applyBorder="1" applyAlignment="1" applyProtection="1">
      <alignment horizontal="center" vertical="center" wrapText="1"/>
    </xf>
    <xf numFmtId="0" fontId="23" fillId="14" borderId="60" xfId="20" applyFont="1" applyFill="1" applyBorder="1" applyAlignment="1" applyProtection="1">
      <alignment horizontal="center" vertical="center" wrapText="1"/>
    </xf>
    <xf numFmtId="0" fontId="23" fillId="14" borderId="55" xfId="20" applyFont="1" applyFill="1" applyBorder="1" applyAlignment="1" applyProtection="1">
      <alignment horizontal="center" vertical="center" wrapText="1"/>
    </xf>
    <xf numFmtId="0" fontId="23" fillId="14" borderId="14" xfId="20" applyFont="1" applyFill="1" applyBorder="1" applyAlignment="1" applyProtection="1">
      <alignment horizontal="center" vertical="center" wrapText="1"/>
    </xf>
    <xf numFmtId="0" fontId="23" fillId="14" borderId="44" xfId="20" applyFont="1" applyFill="1" applyBorder="1" applyAlignment="1" applyProtection="1">
      <alignment horizontal="center" vertical="center" wrapText="1"/>
    </xf>
    <xf numFmtId="0" fontId="23" fillId="14" borderId="53" xfId="20" applyFont="1" applyFill="1" applyBorder="1" applyAlignment="1" applyProtection="1">
      <alignment horizontal="center" vertical="center" wrapText="1"/>
    </xf>
    <xf numFmtId="0" fontId="23" fillId="14" borderId="28" xfId="20" applyFont="1" applyFill="1" applyBorder="1" applyAlignment="1" applyProtection="1">
      <alignment horizontal="center" vertical="center" wrapText="1"/>
    </xf>
    <xf numFmtId="0" fontId="23" fillId="14" borderId="29" xfId="20" applyFont="1" applyFill="1" applyBorder="1" applyAlignment="1" applyProtection="1">
      <alignment horizontal="center" vertical="center" wrapText="1"/>
    </xf>
    <xf numFmtId="0" fontId="23" fillId="14" borderId="31" xfId="20" applyFont="1" applyFill="1" applyBorder="1" applyAlignment="1" applyProtection="1">
      <alignment horizontal="center" vertical="center" wrapText="1"/>
    </xf>
    <xf numFmtId="0" fontId="23" fillId="14" borderId="18" xfId="20" applyFont="1" applyFill="1" applyBorder="1" applyAlignment="1" applyProtection="1">
      <alignment horizontal="center" vertical="center" wrapText="1"/>
    </xf>
    <xf numFmtId="0" fontId="23" fillId="14" borderId="62" xfId="20" applyFont="1" applyFill="1" applyBorder="1" applyAlignment="1" applyProtection="1">
      <alignment horizontal="center" vertical="center" wrapText="1"/>
    </xf>
    <xf numFmtId="0" fontId="23" fillId="14" borderId="45" xfId="20" applyFont="1" applyFill="1" applyBorder="1" applyAlignment="1" applyProtection="1">
      <alignment horizontal="center" vertical="center" wrapText="1"/>
    </xf>
    <xf numFmtId="0" fontId="23" fillId="14" borderId="73" xfId="20" applyFont="1" applyFill="1" applyBorder="1" applyAlignment="1" applyProtection="1">
      <alignment horizontal="center" vertical="center" wrapText="1"/>
    </xf>
    <xf numFmtId="0" fontId="23" fillId="14" borderId="52" xfId="20" applyFont="1" applyFill="1" applyBorder="1" applyAlignment="1" applyProtection="1">
      <alignment horizontal="center" vertical="center" wrapText="1"/>
    </xf>
    <xf numFmtId="0" fontId="3" fillId="17" borderId="79" xfId="0" applyFont="1" applyFill="1" applyBorder="1" applyAlignment="1">
      <alignment horizontal="center"/>
    </xf>
    <xf numFmtId="0" fontId="3" fillId="17" borderId="77" xfId="0" applyFont="1" applyFill="1" applyBorder="1" applyAlignment="1">
      <alignment horizontal="center"/>
    </xf>
    <xf numFmtId="0" fontId="3" fillId="17" borderId="76" xfId="0" applyFont="1" applyFill="1" applyBorder="1" applyAlignment="1">
      <alignment horizontal="center" vertical="center"/>
    </xf>
    <xf numFmtId="0" fontId="3" fillId="17" borderId="41" xfId="0" applyFont="1" applyFill="1" applyBorder="1" applyAlignment="1">
      <alignment horizontal="center" vertical="center"/>
    </xf>
    <xf numFmtId="0" fontId="3" fillId="17" borderId="80" xfId="0" applyFont="1" applyFill="1" applyBorder="1" applyAlignment="1">
      <alignment horizontal="center" vertical="center"/>
    </xf>
    <xf numFmtId="0" fontId="3" fillId="17" borderId="38" xfId="0" applyFont="1" applyFill="1" applyBorder="1" applyAlignment="1">
      <alignment horizontal="center" vertical="center"/>
    </xf>
    <xf numFmtId="0" fontId="3" fillId="17" borderId="81" xfId="0" applyFont="1" applyFill="1" applyBorder="1" applyAlignment="1">
      <alignment horizontal="center" vertical="center"/>
    </xf>
    <xf numFmtId="0" fontId="3" fillId="17" borderId="31" xfId="0" applyFont="1" applyFill="1" applyBorder="1" applyAlignment="1">
      <alignment horizontal="center" vertical="center"/>
    </xf>
    <xf numFmtId="0" fontId="3" fillId="17" borderId="79" xfId="0" applyFont="1" applyFill="1" applyBorder="1" applyAlignment="1">
      <alignment horizontal="center" vertical="center"/>
    </xf>
    <xf numFmtId="0" fontId="3" fillId="17" borderId="77" xfId="0" applyFont="1" applyFill="1" applyBorder="1" applyAlignment="1">
      <alignment horizontal="center" vertical="center"/>
    </xf>
    <xf numFmtId="49" fontId="41" fillId="17" borderId="76" xfId="0" applyNumberFormat="1" applyFont="1" applyFill="1" applyBorder="1" applyAlignment="1">
      <alignment horizontal="center" vertical="center" wrapText="1"/>
    </xf>
    <xf numFmtId="49" fontId="41" fillId="17" borderId="41" xfId="0" applyNumberFormat="1" applyFont="1" applyFill="1" applyBorder="1" applyAlignment="1">
      <alignment horizontal="center" vertical="center" wrapText="1"/>
    </xf>
    <xf numFmtId="0" fontId="0" fillId="21" borderId="0" xfId="0" applyFill="1"/>
  </cellXfs>
  <cellStyles count="34">
    <cellStyle name="Bad" xfId="1"/>
    <cellStyle name="Calculation" xfId="2"/>
    <cellStyle name="Check Cell" xfId="3"/>
    <cellStyle name="Comma 2" xfId="4"/>
    <cellStyle name="Euro" xfId="5"/>
    <cellStyle name="Explanatory Text" xfId="6"/>
    <cellStyle name="Good" xfId="7"/>
    <cellStyle name="Heading 1" xfId="8"/>
    <cellStyle name="Heading 2" xfId="9"/>
    <cellStyle name="Heading 3" xfId="10"/>
    <cellStyle name="Heading 4" xfId="11"/>
    <cellStyle name="Hyperlink" xfId="12" builtinId="8"/>
    <cellStyle name="Input" xfId="13"/>
    <cellStyle name="Linked Cell" xfId="14"/>
    <cellStyle name="Milliers [0]_Annex_comb_guideline_version4-2" xfId="15"/>
    <cellStyle name="Milliers_Annex_comb_guideline_version4-2" xfId="16"/>
    <cellStyle name="Monétaire [0]_Annex comb guideline 4-7" xfId="17"/>
    <cellStyle name="Monétaire_Annex_comb_guideline_version4-2" xfId="18"/>
    <cellStyle name="Neutral" xfId="19"/>
    <cellStyle name="Normal 2" xfId="20"/>
    <cellStyle name="Normal 3" xfId="21"/>
    <cellStyle name="Normal_Overzicht" xfId="22"/>
    <cellStyle name="Note" xfId="23"/>
    <cellStyle name="Output" xfId="24"/>
    <cellStyle name="Percent 4" xfId="25"/>
    <cellStyle name="Source Hed" xfId="26"/>
    <cellStyle name="Source Text" xfId="27"/>
    <cellStyle name="Standaard" xfId="0" builtinId="0"/>
    <cellStyle name="Standaard 2" xfId="28"/>
    <cellStyle name="Title" xfId="29"/>
    <cellStyle name="Title-1" xfId="30"/>
    <cellStyle name="Title-2" xfId="31"/>
    <cellStyle name="Total" xfId="32"/>
    <cellStyle name="Warning Text"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Uitstoot in Ton CO2 2020</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'Data-inventarisatie'!$B$24:$B$31</c:f>
              <c:strCache>
                <c:ptCount val="8"/>
                <c:pt idx="0">
                  <c:v>Verwarming</c:v>
                </c:pt>
                <c:pt idx="1">
                  <c:v>Diesel</c:v>
                </c:pt>
                <c:pt idx="2">
                  <c:v>Hoogwerkers</c:v>
                </c:pt>
                <c:pt idx="3">
                  <c:v>Benzine</c:v>
                </c:pt>
                <c:pt idx="4">
                  <c:v>Zakelijke Vluchten</c:v>
                </c:pt>
                <c:pt idx="5">
                  <c:v>Papier</c:v>
                </c:pt>
                <c:pt idx="6">
                  <c:v>Elek. Vestiging</c:v>
                </c:pt>
                <c:pt idx="7">
                  <c:v>Elek. Voertuigen</c:v>
                </c:pt>
              </c:strCache>
            </c:strRef>
          </c:cat>
          <c:val>
            <c:numRef>
              <c:f>'Data-inventarisatie'!$C$24:$C$31</c:f>
              <c:numCache>
                <c:formatCode>#,##0.0</c:formatCode>
                <c:ptCount val="8"/>
                <c:pt idx="0">
                  <c:v>45.182088</c:v>
                </c:pt>
                <c:pt idx="1">
                  <c:v>233.32731879999997</c:v>
                </c:pt>
                <c:pt idx="2">
                  <c:v>27.62942</c:v>
                </c:pt>
                <c:pt idx="3">
                  <c:v>112.4529428</c:v>
                </c:pt>
                <c:pt idx="4">
                  <c:v>0</c:v>
                </c:pt>
                <c:pt idx="5">
                  <c:v>1.9651789079999997</c:v>
                </c:pt>
                <c:pt idx="6">
                  <c:v>36.568676000000004</c:v>
                </c:pt>
                <c:pt idx="7">
                  <c:v>25.741417550000001</c:v>
                </c:pt>
              </c:numCache>
            </c:numRef>
          </c:val>
          <c:extLst>
            <c:ext xmlns:c16="http://schemas.microsoft.com/office/drawing/2014/chart" uri="{C3380CC4-5D6E-409C-BE32-E72D297353CC}">
              <c16:uniqueId val="{00000000-BF56-4E92-82D5-F9CF457BA73D}"/>
            </c:ext>
          </c:extLst>
        </c:ser>
        <c:dLbls>
          <c:showLegendKey val="0"/>
          <c:showVal val="1"/>
          <c:showCatName val="0"/>
          <c:showSerName val="0"/>
          <c:showPercent val="0"/>
          <c:showBubbleSize val="0"/>
        </c:dLbls>
        <c:gapWidth val="150"/>
        <c:shape val="box"/>
        <c:axId val="1739602111"/>
        <c:axId val="1749699215"/>
        <c:axId val="0"/>
      </c:bar3DChart>
      <c:catAx>
        <c:axId val="173960211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49699215"/>
        <c:crosses val="autoZero"/>
        <c:auto val="1"/>
        <c:lblAlgn val="ctr"/>
        <c:lblOffset val="100"/>
        <c:noMultiLvlLbl val="0"/>
      </c:catAx>
      <c:valAx>
        <c:axId val="1749699215"/>
        <c:scaling>
          <c:orientation val="minMax"/>
        </c:scaling>
        <c:delete val="0"/>
        <c:axPos val="b"/>
        <c:majorGridlines>
          <c:spPr>
            <a:ln w="9525" cap="flat" cmpd="sng" algn="ctr">
              <a:solidFill>
                <a:schemeClr val="dk1">
                  <a:lumMod val="50000"/>
                  <a:lumOff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3960211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Verdeling CO2-Uitstoot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E-4A40-87F3-4E84BA394B3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E-4A40-87F3-4E84BA394B3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E-4A40-87F3-4E84BA394B3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E-4A40-87F3-4E84BA394B3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E-4A40-87F3-4E84BA394B3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E-4A40-87F3-4E84BA394B3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E-4A40-87F3-4E84BA394B3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23-4240-A6EB-D341E1175C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'Data-inventarisatie'!$B$24:$B$31</c:f>
              <c:strCache>
                <c:ptCount val="8"/>
                <c:pt idx="0">
                  <c:v>Verwarming</c:v>
                </c:pt>
                <c:pt idx="1">
                  <c:v>Diesel</c:v>
                </c:pt>
                <c:pt idx="2">
                  <c:v>Hoogwerkers</c:v>
                </c:pt>
                <c:pt idx="3">
                  <c:v>Benzine</c:v>
                </c:pt>
                <c:pt idx="4">
                  <c:v>Zakelijke Vluchten</c:v>
                </c:pt>
                <c:pt idx="5">
                  <c:v>Papier</c:v>
                </c:pt>
                <c:pt idx="6">
                  <c:v>Elek. Vestiging</c:v>
                </c:pt>
                <c:pt idx="7">
                  <c:v>Elek. Voertuigen</c:v>
                </c:pt>
              </c:strCache>
            </c:strRef>
          </c:cat>
          <c:val>
            <c:numRef>
              <c:f>'Data-inventarisatie'!$D$24:$D$31</c:f>
              <c:numCache>
                <c:formatCode>0.00%</c:formatCode>
                <c:ptCount val="8"/>
                <c:pt idx="0">
                  <c:v>9.3570453281367094E-2</c:v>
                </c:pt>
                <c:pt idx="1">
                  <c:v>0.48321235138672747</c:v>
                </c:pt>
                <c:pt idx="2">
                  <c:v>5.7219519232959516E-2</c:v>
                </c:pt>
                <c:pt idx="3">
                  <c:v>0.23288593547557265</c:v>
                </c:pt>
                <c:pt idx="4">
                  <c:v>0</c:v>
                </c:pt>
                <c:pt idx="5">
                  <c:v>4.0698137102592952E-3</c:v>
                </c:pt>
                <c:pt idx="6">
                  <c:v>7.5732391765946067E-2</c:v>
                </c:pt>
                <c:pt idx="7">
                  <c:v>5.3309535147168012E-2</c:v>
                </c:pt>
              </c:numCache>
            </c:numRef>
          </c:val>
          <c:extLst>
            <c:ext xmlns:c16="http://schemas.microsoft.com/office/drawing/2014/chart" uri="{C3380CC4-5D6E-409C-BE32-E72D297353CC}">
              <c16:uniqueId val="{00000000-B4B4-425D-9D57-0CEE08C34AE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Verdeling CO2-Uitstoot per scope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D3-4302-94C4-4CD6D6983C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D3-4302-94C4-4CD6D6983C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'Data-inventarisatie'!$B$33:$B$34</c:f>
              <c:strCache>
                <c:ptCount val="2"/>
                <c:pt idx="0">
                  <c:v>Scope 1</c:v>
                </c:pt>
                <c:pt idx="1">
                  <c:v>Scope 2</c:v>
                </c:pt>
              </c:strCache>
            </c:strRef>
          </c:cat>
          <c:val>
            <c:numRef>
              <c:f>'Data-inventarisatie'!$D$33:$D$34</c:f>
              <c:numCache>
                <c:formatCode>0.00%</c:formatCode>
                <c:ptCount val="2"/>
                <c:pt idx="0">
                  <c:v>0.86688825937662672</c:v>
                </c:pt>
                <c:pt idx="1">
                  <c:v>0.13311174062337336</c:v>
                </c:pt>
              </c:numCache>
            </c:numRef>
          </c:val>
          <c:extLst>
            <c:ext xmlns:c16="http://schemas.microsoft.com/office/drawing/2014/chart" uri="{C3380CC4-5D6E-409C-BE32-E72D297353CC}">
              <c16:uniqueId val="{00000000-4166-4CB8-8EA6-BE28DD363B5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Footprint in Ton CO2</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'KPI-Dashboard'!$D$3:$F$3</c:f>
              <c:strCache>
                <c:ptCount val="3"/>
                <c:pt idx="0">
                  <c:v>2019</c:v>
                </c:pt>
                <c:pt idx="1">
                  <c:v>Q1 + Q2</c:v>
                </c:pt>
                <c:pt idx="2">
                  <c:v>Q3 + Q4</c:v>
                </c:pt>
              </c:strCache>
            </c:strRef>
          </c:cat>
          <c:val>
            <c:numRef>
              <c:f>'KPI-Dashboard'!$D$11:$F$11</c:f>
              <c:numCache>
                <c:formatCode>0.0</c:formatCode>
                <c:ptCount val="3"/>
                <c:pt idx="0">
                  <c:v>456.2</c:v>
                </c:pt>
                <c:pt idx="1">
                  <c:v>241.435</c:v>
                </c:pt>
                <c:pt idx="2">
                  <c:v>241.435</c:v>
                </c:pt>
              </c:numCache>
            </c:numRef>
          </c:val>
          <c:extLst>
            <c:ext xmlns:c16="http://schemas.microsoft.com/office/drawing/2014/chart" uri="{C3380CC4-5D6E-409C-BE32-E72D297353CC}">
              <c16:uniqueId val="{00000000-5858-45E5-97C2-4EB53DE398DB}"/>
            </c:ext>
          </c:extLst>
        </c:ser>
        <c:dLbls>
          <c:dLblPos val="inEnd"/>
          <c:showLegendKey val="0"/>
          <c:showVal val="1"/>
          <c:showCatName val="0"/>
          <c:showSerName val="0"/>
          <c:showPercent val="0"/>
          <c:showBubbleSize val="0"/>
        </c:dLbls>
        <c:gapWidth val="115"/>
        <c:overlap val="-20"/>
        <c:axId val="1614817183"/>
        <c:axId val="1523284239"/>
      </c:barChart>
      <c:catAx>
        <c:axId val="1614817183"/>
        <c:scaling>
          <c:orientation val="maxMin"/>
        </c:scaling>
        <c:delete val="0"/>
        <c:axPos val="l"/>
        <c:numFmt formatCode="General" sourceLinked="1"/>
        <c:majorTickMark val="none"/>
        <c:minorTickMark val="none"/>
        <c:tickLblPos val="nextTo"/>
        <c:spPr>
          <a:noFill/>
          <a:ln w="12700" cap="flat" cmpd="sng" algn="ctr">
            <a:solidFill>
              <a:schemeClr val="accent5">
                <a:lumMod val="60000"/>
                <a:lumOff val="40000"/>
                <a:alpha val="17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523284239"/>
        <c:crosses val="autoZero"/>
        <c:auto val="1"/>
        <c:lblAlgn val="ctr"/>
        <c:lblOffset val="100"/>
        <c:noMultiLvlLbl val="0"/>
      </c:catAx>
      <c:valAx>
        <c:axId val="1523284239"/>
        <c:scaling>
          <c:orientation val="minMax"/>
        </c:scaling>
        <c:delete val="0"/>
        <c:axPos val="t"/>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614817183"/>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KPI</a:t>
            </a:r>
            <a:r>
              <a:rPr lang="nl-NL" baseline="0"/>
              <a:t> - Dashboard CO2</a:t>
            </a:r>
            <a:endParaRPr lang="nl-NL"/>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plotArea>
      <c:layout/>
      <c:barChart>
        <c:barDir val="bar"/>
        <c:grouping val="clustered"/>
        <c:varyColors val="0"/>
        <c:ser>
          <c:idx val="0"/>
          <c:order val="0"/>
          <c:tx>
            <c:strRef>
              <c:f>'KPI-Dashboard'!$D$14</c:f>
              <c:strCache>
                <c:ptCount val="1"/>
                <c:pt idx="0">
                  <c:v>2019</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'KPI-Dashboard'!$D$15:$D$17</c:f>
              <c:numCache>
                <c:formatCode>0.00</c:formatCode>
                <c:ptCount val="3"/>
                <c:pt idx="0" formatCode="0.0">
                  <c:v>59</c:v>
                </c:pt>
                <c:pt idx="1">
                  <c:v>7.7322033898305085</c:v>
                </c:pt>
                <c:pt idx="2" formatCode="0.00%">
                  <c:v>1</c:v>
                </c:pt>
              </c:numCache>
            </c:numRef>
          </c:val>
          <c:extLst>
            <c:ext xmlns:c16="http://schemas.microsoft.com/office/drawing/2014/chart" uri="{C3380CC4-5D6E-409C-BE32-E72D297353CC}">
              <c16:uniqueId val="{00000000-3A5F-46AB-AE04-4ABB3EE9DD86}"/>
            </c:ext>
          </c:extLst>
        </c:ser>
        <c:ser>
          <c:idx val="1"/>
          <c:order val="1"/>
          <c:tx>
            <c:strRef>
              <c:f>'KPI-Dashboard'!$E$14</c:f>
              <c:strCache>
                <c:ptCount val="1"/>
                <c:pt idx="0">
                  <c:v>Q1 + Q2</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'KPI-Dashboard'!$E$15:$E$17</c:f>
              <c:numCache>
                <c:formatCode>0.00</c:formatCode>
                <c:ptCount val="3"/>
                <c:pt idx="0" formatCode="0.0">
                  <c:v>34</c:v>
                </c:pt>
                <c:pt idx="1">
                  <c:v>7.1010294117647064</c:v>
                </c:pt>
                <c:pt idx="2" formatCode="0.00%">
                  <c:v>0.91837074812388797</c:v>
                </c:pt>
              </c:numCache>
            </c:numRef>
          </c:val>
          <c:extLst>
            <c:ext xmlns:c16="http://schemas.microsoft.com/office/drawing/2014/chart" uri="{C3380CC4-5D6E-409C-BE32-E72D297353CC}">
              <c16:uniqueId val="{00000001-3A5F-46AB-AE04-4ABB3EE9DD86}"/>
            </c:ext>
          </c:extLst>
        </c:ser>
        <c:ser>
          <c:idx val="2"/>
          <c:order val="2"/>
          <c:tx>
            <c:strRef>
              <c:f>'KPI-Dashboard'!$F$14</c:f>
              <c:strCache>
                <c:ptCount val="1"/>
                <c:pt idx="0">
                  <c:v>Q3 + Q4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'KPI-Dashboard'!$F$15:$F$17</c:f>
              <c:numCache>
                <c:formatCode>0.00</c:formatCode>
                <c:ptCount val="3"/>
                <c:pt idx="0" formatCode="0.0">
                  <c:v>33</c:v>
                </c:pt>
                <c:pt idx="1">
                  <c:v>7.3162121212121214</c:v>
                </c:pt>
                <c:pt idx="2" formatCode="0.00%">
                  <c:v>0.94620016473370272</c:v>
                </c:pt>
              </c:numCache>
            </c:numRef>
          </c:val>
          <c:extLst>
            <c:ext xmlns:c16="http://schemas.microsoft.com/office/drawing/2014/chart" uri="{C3380CC4-5D6E-409C-BE32-E72D297353CC}">
              <c16:uniqueId val="{00000002-3A5F-46AB-AE04-4ABB3EE9DD86}"/>
            </c:ext>
          </c:extLst>
        </c:ser>
        <c:dLbls>
          <c:dLblPos val="outEnd"/>
          <c:showLegendKey val="0"/>
          <c:showVal val="1"/>
          <c:showCatName val="0"/>
          <c:showSerName val="0"/>
          <c:showPercent val="0"/>
          <c:showBubbleSize val="0"/>
        </c:dLbls>
        <c:gapWidth val="115"/>
        <c:overlap val="-20"/>
        <c:axId val="1780902079"/>
        <c:axId val="1769235103"/>
      </c:barChart>
      <c:catAx>
        <c:axId val="1780902079"/>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69235103"/>
        <c:crosses val="autoZero"/>
        <c:auto val="1"/>
        <c:lblAlgn val="ctr"/>
        <c:lblOffset val="100"/>
        <c:noMultiLvlLbl val="0"/>
      </c:catAx>
      <c:valAx>
        <c:axId val="1769235103"/>
        <c:scaling>
          <c:orientation val="minMax"/>
        </c:scaling>
        <c:delete val="0"/>
        <c:axPos val="t"/>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809020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1.png@01D6EF34.6E8B0230" TargetMode="Externa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419100</xdr:colOff>
      <xdr:row>20</xdr:row>
      <xdr:rowOff>118110</xdr:rowOff>
    </xdr:from>
    <xdr:to>
      <xdr:col>8</xdr:col>
      <xdr:colOff>1234440</xdr:colOff>
      <xdr:row>36</xdr:row>
      <xdr:rowOff>87630</xdr:rowOff>
    </xdr:to>
    <xdr:graphicFrame macro="">
      <xdr:nvGraphicFramePr>
        <xdr:cNvPr id="2" name="Grafiek 1">
          <a:extLst>
            <a:ext uri="{FF2B5EF4-FFF2-40B4-BE49-F238E27FC236}">
              <a16:creationId xmlns:a16="http://schemas.microsoft.com/office/drawing/2014/main" id="{5CDE086C-1334-442C-B250-B5D85D99BA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350520</xdr:colOff>
      <xdr:row>37</xdr:row>
      <xdr:rowOff>11430</xdr:rowOff>
    </xdr:from>
    <xdr:to>
      <xdr:col>4</xdr:col>
      <xdr:colOff>106680</xdr:colOff>
      <xdr:row>53</xdr:row>
      <xdr:rowOff>72390</xdr:rowOff>
    </xdr:to>
    <xdr:graphicFrame macro="">
      <xdr:nvGraphicFramePr>
        <xdr:cNvPr id="3" name="Grafiek 2">
          <a:extLst>
            <a:ext uri="{FF2B5EF4-FFF2-40B4-BE49-F238E27FC236}">
              <a16:creationId xmlns:a16="http://schemas.microsoft.com/office/drawing/2014/main" id="{FB5E604F-A28E-48A4-8A97-65FA7E355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403860</xdr:colOff>
      <xdr:row>37</xdr:row>
      <xdr:rowOff>64770</xdr:rowOff>
    </xdr:from>
    <xdr:to>
      <xdr:col>7</xdr:col>
      <xdr:colOff>114300</xdr:colOff>
      <xdr:row>53</xdr:row>
      <xdr:rowOff>125730</xdr:rowOff>
    </xdr:to>
    <xdr:graphicFrame macro="">
      <xdr:nvGraphicFramePr>
        <xdr:cNvPr id="4" name="Grafiek 3">
          <a:extLst>
            <a:ext uri="{FF2B5EF4-FFF2-40B4-BE49-F238E27FC236}">
              <a16:creationId xmlns:a16="http://schemas.microsoft.com/office/drawing/2014/main" id="{5CADE6CA-7714-4406-82C4-D141DCFF37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508635</xdr:colOff>
      <xdr:row>0</xdr:row>
      <xdr:rowOff>41910</xdr:rowOff>
    </xdr:from>
    <xdr:to>
      <xdr:col>15</xdr:col>
      <xdr:colOff>203835</xdr:colOff>
      <xdr:row>17</xdr:row>
      <xdr:rowOff>1905</xdr:rowOff>
    </xdr:to>
    <xdr:graphicFrame macro="">
      <xdr:nvGraphicFramePr>
        <xdr:cNvPr id="2" name="Grafiek 1">
          <a:extLst>
            <a:ext uri="{FF2B5EF4-FFF2-40B4-BE49-F238E27FC236}">
              <a16:creationId xmlns:a16="http://schemas.microsoft.com/office/drawing/2014/main" id="{17F1178A-6A63-4E7A-B0F0-4994D6DD0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516255</xdr:colOff>
      <xdr:row>17</xdr:row>
      <xdr:rowOff>80010</xdr:rowOff>
    </xdr:from>
    <xdr:to>
      <xdr:col>15</xdr:col>
      <xdr:colOff>211455</xdr:colOff>
      <xdr:row>34</xdr:row>
      <xdr:rowOff>100965</xdr:rowOff>
    </xdr:to>
    <xdr:graphicFrame macro="">
      <xdr:nvGraphicFramePr>
        <xdr:cNvPr id="3" name="Grafiek 2">
          <a:extLst>
            <a:ext uri="{FF2B5EF4-FFF2-40B4-BE49-F238E27FC236}">
              <a16:creationId xmlns:a16="http://schemas.microsoft.com/office/drawing/2014/main" id="{9B2C7D9D-195B-4B96-9AE6-AB51F631BE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16</xdr:row>
      <xdr:rowOff>171450</xdr:rowOff>
    </xdr:from>
    <xdr:to>
      <xdr:col>8</xdr:col>
      <xdr:colOff>666511</xdr:colOff>
      <xdr:row>22</xdr:row>
      <xdr:rowOff>152260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4105275" y="3343275"/>
          <a:ext cx="1914286" cy="1123810"/>
        </a:xfrm>
        <a:prstGeom prst="rect">
          <a:avLst/>
        </a:prstGeom>
      </xdr:spPr>
    </xdr:pic>
    <xdr:clientData/>
  </xdr:twoCellAnchor>
  <xdr:twoCellAnchor editAs="oneCell">
    <xdr:from>
      <xdr:col>8</xdr:col>
      <xdr:colOff>0</xdr:colOff>
      <xdr:row>29</xdr:row>
      <xdr:rowOff>0</xdr:rowOff>
    </xdr:from>
    <xdr:to>
      <xdr:col>8</xdr:col>
      <xdr:colOff>1914286</xdr:colOff>
      <xdr:row>35</xdr:row>
      <xdr:rowOff>142735</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353050" y="5581650"/>
          <a:ext cx="1914286" cy="1123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13</xdr:row>
      <xdr:rowOff>0</xdr:rowOff>
    </xdr:from>
    <xdr:to>
      <xdr:col>1</xdr:col>
      <xdr:colOff>1809750</xdr:colOff>
      <xdr:row>14</xdr:row>
      <xdr:rowOff>58685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66750" y="2714625"/>
          <a:ext cx="1752600" cy="2491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9</xdr:col>
      <xdr:colOff>332411</xdr:colOff>
      <xdr:row>56</xdr:row>
      <xdr:rowOff>94550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09600" y="5057775"/>
          <a:ext cx="7714286" cy="56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0</xdr:rowOff>
    </xdr:from>
    <xdr:to>
      <xdr:col>2</xdr:col>
      <xdr:colOff>1071561</xdr:colOff>
      <xdr:row>25</xdr:row>
      <xdr:rowOff>130191</xdr:rowOff>
    </xdr:to>
    <xdr:pic>
      <xdr:nvPicPr>
        <xdr:cNvPr id="3" name="Afbeelding 2" descr="cid:image001.png@01D6EF34.6E8B023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2838450"/>
          <a:ext cx="2967036" cy="2073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13</xdr:row>
      <xdr:rowOff>9525</xdr:rowOff>
    </xdr:from>
    <xdr:to>
      <xdr:col>5</xdr:col>
      <xdr:colOff>609361</xdr:colOff>
      <xdr:row>19</xdr:row>
      <xdr:rowOff>161785</xdr:rowOff>
    </xdr:to>
    <xdr:pic>
      <xdr:nvPicPr>
        <xdr:cNvPr id="2" name="Afbeelding 1"/>
        <xdr:cNvPicPr>
          <a:picLocks noChangeAspect="1"/>
        </xdr:cNvPicPr>
      </xdr:nvPicPr>
      <xdr:blipFill>
        <a:blip xmlns:r="http://schemas.openxmlformats.org/officeDocument/2006/relationships" r:embed="rId3"/>
        <a:stretch>
          <a:fillRect/>
        </a:stretch>
      </xdr:blipFill>
      <xdr:spPr>
        <a:xfrm>
          <a:off x="4295775" y="2847975"/>
          <a:ext cx="1914286" cy="112381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imum.nl/" TargetMode="External"/><Relationship Id="rId2" Type="http://schemas.openxmlformats.org/officeDocument/2006/relationships/hyperlink" Target="http://www.ghgprotocol.org/standards/corporate-standard" TargetMode="External"/><Relationship Id="rId1" Type="http://schemas.openxmlformats.org/officeDocument/2006/relationships/hyperlink" Target="http://www.skao.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O79"/>
  <sheetViews>
    <sheetView workbookViewId="0">
      <selection activeCell="F61" sqref="F61:H61"/>
    </sheetView>
  </sheetViews>
  <sheetFormatPr defaultColWidth="9.140625" defaultRowHeight="12.75" x14ac:dyDescent="0.2"/>
  <cols>
    <col min="1" max="3" width="9.140625" style="46"/>
    <col min="4" max="4" width="11.7109375" style="46" customWidth="1"/>
    <col min="5" max="8" width="9.140625" style="46"/>
    <col min="9" max="9" width="11.140625" style="46" customWidth="1"/>
    <col min="10" max="10" width="9.140625" style="46"/>
    <col min="11" max="11" width="12" style="46" customWidth="1"/>
    <col min="12" max="12" width="11.42578125" style="47" customWidth="1"/>
    <col min="13" max="16384" width="9.140625" style="46"/>
  </cols>
  <sheetData>
    <row r="1" spans="1:15" ht="75" customHeight="1" thickBot="1" x14ac:dyDescent="0.4">
      <c r="E1" s="532" t="s">
        <v>247</v>
      </c>
      <c r="F1" s="533"/>
      <c r="G1" s="533"/>
      <c r="H1" s="533"/>
      <c r="I1" s="533"/>
      <c r="J1" s="533"/>
      <c r="K1" s="533"/>
    </row>
    <row r="2" spans="1:15" ht="13.5" thickBot="1" x14ac:dyDescent="0.25">
      <c r="A2" s="48" t="s">
        <v>22</v>
      </c>
      <c r="B2" s="447" t="s">
        <v>133</v>
      </c>
      <c r="C2" s="448"/>
      <c r="D2" s="448"/>
      <c r="E2" s="448"/>
      <c r="F2" s="448"/>
      <c r="G2" s="448"/>
      <c r="H2" s="448"/>
      <c r="I2" s="448"/>
      <c r="J2" s="448"/>
      <c r="K2" s="449"/>
      <c r="L2" s="489" t="s">
        <v>138</v>
      </c>
    </row>
    <row r="3" spans="1:15" ht="13.5" thickBot="1" x14ac:dyDescent="0.25">
      <c r="B3" s="492"/>
      <c r="C3" s="493"/>
      <c r="D3" s="493"/>
      <c r="E3" s="493"/>
      <c r="F3" s="493"/>
      <c r="G3" s="493"/>
      <c r="H3" s="493"/>
      <c r="I3" s="493"/>
      <c r="J3" s="493"/>
      <c r="K3" s="494"/>
      <c r="L3" s="489"/>
    </row>
    <row r="4" spans="1:15" x14ac:dyDescent="0.2">
      <c r="B4" s="470" t="s">
        <v>20</v>
      </c>
      <c r="C4" s="442"/>
      <c r="D4" s="442"/>
      <c r="E4" s="462"/>
      <c r="F4" s="462"/>
      <c r="G4" s="462"/>
      <c r="H4" s="462"/>
      <c r="I4" s="462"/>
      <c r="J4" s="462"/>
      <c r="K4" s="463"/>
      <c r="L4" s="49" t="s">
        <v>36</v>
      </c>
    </row>
    <row r="5" spans="1:15" x14ac:dyDescent="0.2">
      <c r="B5" s="423" t="s">
        <v>245</v>
      </c>
      <c r="C5" s="424"/>
      <c r="D5" s="424"/>
      <c r="E5" s="425"/>
      <c r="F5" s="426"/>
      <c r="G5" s="426"/>
      <c r="H5" s="426"/>
      <c r="I5" s="426"/>
      <c r="J5" s="426"/>
      <c r="K5" s="427"/>
      <c r="L5" s="50"/>
    </row>
    <row r="6" spans="1:15" x14ac:dyDescent="0.2">
      <c r="B6" s="423" t="s">
        <v>21</v>
      </c>
      <c r="C6" s="424"/>
      <c r="D6" s="424"/>
      <c r="E6" s="428"/>
      <c r="F6" s="428"/>
      <c r="G6" s="428"/>
      <c r="H6" s="428"/>
      <c r="I6" s="428"/>
      <c r="J6" s="428"/>
      <c r="K6" s="429"/>
      <c r="L6" s="49" t="s">
        <v>43</v>
      </c>
    </row>
    <row r="7" spans="1:15" x14ac:dyDescent="0.2">
      <c r="B7" s="444" t="s">
        <v>137</v>
      </c>
      <c r="C7" s="491"/>
      <c r="D7" s="491"/>
      <c r="E7" s="173"/>
      <c r="F7" s="170"/>
      <c r="G7" s="170"/>
      <c r="H7" s="170"/>
      <c r="I7" s="170"/>
      <c r="J7" s="170"/>
      <c r="K7" s="171"/>
      <c r="L7" s="49" t="s">
        <v>139</v>
      </c>
    </row>
    <row r="8" spans="1:15" x14ac:dyDescent="0.2">
      <c r="B8" s="444" t="s">
        <v>135</v>
      </c>
      <c r="C8" s="424"/>
      <c r="D8" s="424"/>
      <c r="E8" s="426"/>
      <c r="F8" s="426"/>
      <c r="G8" s="426"/>
      <c r="H8" s="426"/>
      <c r="I8" s="426"/>
      <c r="J8" s="426"/>
      <c r="K8" s="427"/>
      <c r="L8" s="49" t="s">
        <v>140</v>
      </c>
    </row>
    <row r="9" spans="1:15" x14ac:dyDescent="0.2">
      <c r="B9" s="423" t="s">
        <v>4</v>
      </c>
      <c r="C9" s="424"/>
      <c r="D9" s="424"/>
      <c r="E9" s="63"/>
      <c r="F9" s="63"/>
      <c r="G9" s="63"/>
      <c r="H9" s="63" t="s">
        <v>131</v>
      </c>
      <c r="I9" s="172"/>
      <c r="J9" s="63" t="s">
        <v>121</v>
      </c>
      <c r="K9" s="64"/>
      <c r="L9" s="490" t="s">
        <v>41</v>
      </c>
    </row>
    <row r="10" spans="1:15" x14ac:dyDescent="0.2">
      <c r="B10" s="423" t="s">
        <v>130</v>
      </c>
      <c r="C10" s="424"/>
      <c r="D10" s="424"/>
      <c r="E10" s="63"/>
      <c r="F10" s="168"/>
      <c r="G10" s="63"/>
      <c r="H10" s="63" t="s">
        <v>131</v>
      </c>
      <c r="I10" s="172"/>
      <c r="J10" s="63" t="s">
        <v>121</v>
      </c>
      <c r="K10" s="169"/>
      <c r="L10" s="490"/>
    </row>
    <row r="11" spans="1:15" ht="12.75" customHeight="1" x14ac:dyDescent="0.2">
      <c r="B11" s="423" t="s">
        <v>132</v>
      </c>
      <c r="C11" s="424"/>
      <c r="D11" s="424"/>
      <c r="E11" s="430" t="s">
        <v>134</v>
      </c>
      <c r="F11" s="430"/>
      <c r="G11" s="430"/>
      <c r="H11" s="430"/>
      <c r="I11" s="430"/>
      <c r="J11" s="430"/>
      <c r="K11" s="431"/>
      <c r="L11" s="490"/>
      <c r="O11" s="51"/>
    </row>
    <row r="12" spans="1:15" x14ac:dyDescent="0.2">
      <c r="B12" s="52"/>
      <c r="C12" s="53"/>
      <c r="D12" s="53"/>
      <c r="E12" s="430"/>
      <c r="F12" s="430"/>
      <c r="G12" s="430"/>
      <c r="H12" s="430"/>
      <c r="I12" s="430"/>
      <c r="J12" s="430"/>
      <c r="K12" s="431"/>
      <c r="L12" s="490"/>
      <c r="O12" s="51"/>
    </row>
    <row r="13" spans="1:15" ht="27" customHeight="1" thickBot="1" x14ac:dyDescent="0.25">
      <c r="B13" s="488" t="s">
        <v>136</v>
      </c>
      <c r="C13" s="460"/>
      <c r="D13" s="460"/>
      <c r="E13" s="432" t="s">
        <v>207</v>
      </c>
      <c r="F13" s="432"/>
      <c r="G13" s="432"/>
      <c r="H13" s="432"/>
      <c r="I13" s="432"/>
      <c r="J13" s="432"/>
      <c r="K13" s="433"/>
      <c r="L13" s="49" t="s">
        <v>141</v>
      </c>
      <c r="O13" s="51"/>
    </row>
    <row r="14" spans="1:15" ht="13.5" thickBot="1" x14ac:dyDescent="0.25"/>
    <row r="15" spans="1:15" ht="13.5" thickBot="1" x14ac:dyDescent="0.25">
      <c r="A15" s="54" t="s">
        <v>23</v>
      </c>
      <c r="B15" s="447" t="s">
        <v>24</v>
      </c>
      <c r="C15" s="448"/>
      <c r="D15" s="448"/>
      <c r="E15" s="448"/>
      <c r="F15" s="448"/>
      <c r="G15" s="448"/>
      <c r="H15" s="448"/>
      <c r="I15" s="448"/>
      <c r="J15" s="448"/>
      <c r="K15" s="449"/>
    </row>
    <row r="16" spans="1:15" ht="13.5" thickBot="1" x14ac:dyDescent="0.25">
      <c r="B16" s="450"/>
      <c r="C16" s="451"/>
      <c r="D16" s="451"/>
      <c r="E16" s="451"/>
      <c r="F16" s="451"/>
      <c r="G16" s="451"/>
      <c r="H16" s="451"/>
      <c r="I16" s="451"/>
      <c r="J16" s="451"/>
      <c r="K16" s="452"/>
    </row>
    <row r="17" spans="1:13" x14ac:dyDescent="0.2">
      <c r="B17" s="470" t="s">
        <v>25</v>
      </c>
      <c r="C17" s="442"/>
      <c r="D17" s="443"/>
      <c r="E17" s="471"/>
      <c r="F17" s="462"/>
      <c r="G17" s="462"/>
      <c r="H17" s="462"/>
      <c r="I17" s="462"/>
      <c r="J17" s="462"/>
      <c r="K17" s="463"/>
      <c r="L17" s="490" t="s">
        <v>54</v>
      </c>
      <c r="M17" s="55"/>
    </row>
    <row r="18" spans="1:13" x14ac:dyDescent="0.2">
      <c r="B18" s="423" t="s">
        <v>129</v>
      </c>
      <c r="C18" s="424"/>
      <c r="D18" s="445"/>
      <c r="E18" s="530"/>
      <c r="F18" s="426"/>
      <c r="G18" s="426"/>
      <c r="H18" s="426"/>
      <c r="I18" s="426"/>
      <c r="J18" s="426"/>
      <c r="K18" s="427"/>
      <c r="L18" s="490"/>
    </row>
    <row r="19" spans="1:13" x14ac:dyDescent="0.2">
      <c r="B19" s="423" t="s">
        <v>26</v>
      </c>
      <c r="C19" s="424"/>
      <c r="D19" s="445"/>
      <c r="E19" s="530"/>
      <c r="F19" s="426"/>
      <c r="G19" s="426"/>
      <c r="H19" s="426"/>
      <c r="I19" s="426"/>
      <c r="J19" s="426"/>
      <c r="K19" s="427"/>
      <c r="L19" s="490"/>
    </row>
    <row r="20" spans="1:13" x14ac:dyDescent="0.2">
      <c r="B20" s="423" t="s">
        <v>29</v>
      </c>
      <c r="C20" s="424"/>
      <c r="D20" s="445"/>
      <c r="E20" s="530"/>
      <c r="F20" s="426"/>
      <c r="G20" s="426"/>
      <c r="H20" s="426"/>
      <c r="I20" s="426"/>
      <c r="J20" s="426"/>
      <c r="K20" s="427"/>
      <c r="L20" s="490"/>
    </row>
    <row r="21" spans="1:13" x14ac:dyDescent="0.2">
      <c r="B21" s="423"/>
      <c r="C21" s="424"/>
      <c r="D21" s="445"/>
      <c r="E21" s="530"/>
      <c r="F21" s="426"/>
      <c r="G21" s="426"/>
      <c r="H21" s="426"/>
      <c r="I21" s="426"/>
      <c r="J21" s="426"/>
      <c r="K21" s="427"/>
      <c r="L21" s="490"/>
    </row>
    <row r="22" spans="1:13" x14ac:dyDescent="0.2">
      <c r="B22" s="423" t="s">
        <v>27</v>
      </c>
      <c r="C22" s="424"/>
      <c r="D22" s="445"/>
      <c r="E22" s="480"/>
      <c r="F22" s="428"/>
      <c r="G22" s="428"/>
      <c r="H22" s="428"/>
      <c r="I22" s="428"/>
      <c r="J22" s="428"/>
      <c r="K22" s="429"/>
      <c r="L22" s="490"/>
    </row>
    <row r="23" spans="1:13" ht="13.5" thickBot="1" x14ac:dyDescent="0.25">
      <c r="B23" s="459" t="s">
        <v>28</v>
      </c>
      <c r="C23" s="460"/>
      <c r="D23" s="461"/>
      <c r="E23" s="481"/>
      <c r="F23" s="482"/>
      <c r="G23" s="482"/>
      <c r="H23" s="482"/>
      <c r="I23" s="482"/>
      <c r="J23" s="482"/>
      <c r="K23" s="483"/>
      <c r="L23" s="490"/>
    </row>
    <row r="24" spans="1:13" ht="13.5" thickBot="1" x14ac:dyDescent="0.25">
      <c r="B24" s="477" t="s">
        <v>239</v>
      </c>
      <c r="C24" s="478"/>
      <c r="D24" s="478"/>
      <c r="E24" s="478"/>
      <c r="F24" s="478"/>
      <c r="G24" s="478"/>
      <c r="H24" s="478"/>
      <c r="I24" s="478"/>
      <c r="J24" s="478"/>
      <c r="K24" s="479"/>
      <c r="L24" s="490"/>
    </row>
    <row r="25" spans="1:13" ht="13.5" thickBot="1" x14ac:dyDescent="0.25"/>
    <row r="26" spans="1:13" ht="13.5" thickBot="1" x14ac:dyDescent="0.25">
      <c r="A26" s="54" t="s">
        <v>30</v>
      </c>
      <c r="B26" s="447" t="s">
        <v>142</v>
      </c>
      <c r="C26" s="448"/>
      <c r="D26" s="448"/>
      <c r="E26" s="448"/>
      <c r="F26" s="448"/>
      <c r="G26" s="448"/>
      <c r="H26" s="448"/>
      <c r="I26" s="448"/>
      <c r="J26" s="448"/>
      <c r="K26" s="449"/>
    </row>
    <row r="27" spans="1:13" ht="13.5" thickBot="1" x14ac:dyDescent="0.25">
      <c r="B27" s="450"/>
      <c r="C27" s="451"/>
      <c r="D27" s="451"/>
      <c r="E27" s="451"/>
      <c r="F27" s="451"/>
      <c r="G27" s="451"/>
      <c r="H27" s="451"/>
      <c r="I27" s="451"/>
      <c r="J27" s="451"/>
      <c r="K27" s="452"/>
    </row>
    <row r="28" spans="1:13" x14ac:dyDescent="0.2">
      <c r="B28" s="444" t="s">
        <v>143</v>
      </c>
      <c r="C28" s="424"/>
      <c r="D28" s="424"/>
      <c r="E28" s="471" t="s">
        <v>144</v>
      </c>
      <c r="F28" s="462"/>
      <c r="G28" s="462"/>
      <c r="H28" s="462"/>
      <c r="I28" s="462"/>
      <c r="J28" s="462"/>
      <c r="K28" s="463"/>
      <c r="L28" s="49" t="s">
        <v>59</v>
      </c>
    </row>
    <row r="29" spans="1:13" ht="15.75" x14ac:dyDescent="0.3">
      <c r="B29" s="444" t="s">
        <v>145</v>
      </c>
      <c r="C29" s="424"/>
      <c r="D29" s="424"/>
      <c r="E29" s="508" t="s">
        <v>208</v>
      </c>
      <c r="F29" s="428"/>
      <c r="G29" s="428"/>
      <c r="H29" s="428"/>
      <c r="I29" s="428"/>
      <c r="J29" s="428"/>
      <c r="K29" s="429"/>
      <c r="L29" s="49" t="s">
        <v>63</v>
      </c>
    </row>
    <row r="30" spans="1:13" x14ac:dyDescent="0.2">
      <c r="B30" s="501" t="s">
        <v>146</v>
      </c>
      <c r="C30" s="509"/>
      <c r="D30" s="509"/>
      <c r="E30" s="520" t="s">
        <v>155</v>
      </c>
      <c r="F30" s="521"/>
      <c r="G30" s="521"/>
      <c r="H30" s="521"/>
      <c r="I30" s="521"/>
      <c r="J30" s="521"/>
      <c r="K30" s="522"/>
      <c r="L30" s="49" t="s">
        <v>150</v>
      </c>
    </row>
    <row r="31" spans="1:13" ht="38.25" customHeight="1" x14ac:dyDescent="0.2">
      <c r="B31" s="501" t="s">
        <v>147</v>
      </c>
      <c r="C31" s="502"/>
      <c r="D31" s="502"/>
      <c r="E31" s="524" t="s">
        <v>240</v>
      </c>
      <c r="F31" s="525"/>
      <c r="G31" s="525"/>
      <c r="H31" s="525"/>
      <c r="I31" s="525"/>
      <c r="J31" s="525"/>
      <c r="K31" s="526"/>
      <c r="L31" s="490" t="s">
        <v>151</v>
      </c>
    </row>
    <row r="32" spans="1:13" x14ac:dyDescent="0.2">
      <c r="B32" s="523"/>
      <c r="C32" s="502"/>
      <c r="D32" s="502"/>
      <c r="E32" s="527"/>
      <c r="F32" s="528"/>
      <c r="G32" s="528"/>
      <c r="H32" s="528"/>
      <c r="I32" s="528"/>
      <c r="J32" s="528"/>
      <c r="K32" s="529"/>
      <c r="L32" s="513"/>
    </row>
    <row r="33" spans="1:12" x14ac:dyDescent="0.2">
      <c r="B33" s="523"/>
      <c r="C33" s="502"/>
      <c r="D33" s="502"/>
      <c r="E33" s="527"/>
      <c r="F33" s="528"/>
      <c r="G33" s="528"/>
      <c r="H33" s="528"/>
      <c r="I33" s="528"/>
      <c r="J33" s="528"/>
      <c r="K33" s="529"/>
      <c r="L33" s="513"/>
    </row>
    <row r="34" spans="1:12" ht="27" customHeight="1" x14ac:dyDescent="0.2">
      <c r="B34" s="501" t="s">
        <v>148</v>
      </c>
      <c r="C34" s="502"/>
      <c r="D34" s="502"/>
      <c r="E34" s="503" t="s">
        <v>241</v>
      </c>
      <c r="F34" s="504"/>
      <c r="G34" s="504"/>
      <c r="H34" s="504"/>
      <c r="I34" s="504"/>
      <c r="J34" s="504"/>
      <c r="K34" s="505"/>
      <c r="L34" s="49" t="s">
        <v>152</v>
      </c>
    </row>
    <row r="35" spans="1:12" ht="26.25" customHeight="1" thickBot="1" x14ac:dyDescent="0.25">
      <c r="B35" s="506" t="s">
        <v>149</v>
      </c>
      <c r="C35" s="507"/>
      <c r="D35" s="507"/>
      <c r="E35" s="510" t="s">
        <v>242</v>
      </c>
      <c r="F35" s="511"/>
      <c r="G35" s="511"/>
      <c r="H35" s="511"/>
      <c r="I35" s="511"/>
      <c r="J35" s="511"/>
      <c r="K35" s="512"/>
      <c r="L35" s="56" t="s">
        <v>153</v>
      </c>
    </row>
    <row r="36" spans="1:12" ht="13.5" thickBot="1" x14ac:dyDescent="0.25"/>
    <row r="37" spans="1:12" ht="13.5" thickBot="1" x14ac:dyDescent="0.25">
      <c r="A37" s="54" t="s">
        <v>154</v>
      </c>
      <c r="B37" s="447" t="s">
        <v>31</v>
      </c>
      <c r="C37" s="448"/>
      <c r="D37" s="448"/>
      <c r="E37" s="448"/>
      <c r="F37" s="448"/>
      <c r="G37" s="448"/>
      <c r="H37" s="448"/>
      <c r="I37" s="448"/>
      <c r="J37" s="448"/>
      <c r="K37" s="449"/>
    </row>
    <row r="38" spans="1:12" ht="13.5" thickBot="1" x14ac:dyDescent="0.25">
      <c r="B38" s="450"/>
      <c r="C38" s="451"/>
      <c r="D38" s="451"/>
      <c r="E38" s="451"/>
      <c r="F38" s="451"/>
      <c r="G38" s="451"/>
      <c r="H38" s="451"/>
      <c r="I38" s="451"/>
      <c r="J38" s="451"/>
      <c r="K38" s="452"/>
    </row>
    <row r="39" spans="1:12" ht="12.75" customHeight="1" x14ac:dyDescent="0.2">
      <c r="B39" s="464" t="s">
        <v>243</v>
      </c>
      <c r="C39" s="465"/>
      <c r="D39" s="465"/>
      <c r="E39" s="465"/>
      <c r="F39" s="465"/>
      <c r="G39" s="465"/>
      <c r="H39" s="465"/>
      <c r="I39" s="465"/>
      <c r="J39" s="465"/>
      <c r="K39" s="466"/>
    </row>
    <row r="40" spans="1:12" x14ac:dyDescent="0.2">
      <c r="B40" s="467"/>
      <c r="C40" s="468"/>
      <c r="D40" s="468"/>
      <c r="E40" s="468"/>
      <c r="F40" s="468"/>
      <c r="G40" s="468"/>
      <c r="H40" s="468"/>
      <c r="I40" s="468"/>
      <c r="J40" s="468"/>
      <c r="K40" s="469"/>
    </row>
    <row r="41" spans="1:12" x14ac:dyDescent="0.2">
      <c r="B41" s="467"/>
      <c r="C41" s="468"/>
      <c r="D41" s="468"/>
      <c r="E41" s="468"/>
      <c r="F41" s="468"/>
      <c r="G41" s="468"/>
      <c r="H41" s="468"/>
      <c r="I41" s="468"/>
      <c r="J41" s="468"/>
      <c r="K41" s="469"/>
    </row>
    <row r="42" spans="1:12" ht="41.25" customHeight="1" x14ac:dyDescent="0.2">
      <c r="B42" s="467" t="s">
        <v>244</v>
      </c>
      <c r="C42" s="468"/>
      <c r="D42" s="468"/>
      <c r="E42" s="468"/>
      <c r="F42" s="468"/>
      <c r="G42" s="468"/>
      <c r="H42" s="468"/>
      <c r="I42" s="468"/>
      <c r="J42" s="468"/>
      <c r="K42" s="469"/>
    </row>
    <row r="43" spans="1:12" ht="39.75" customHeight="1" x14ac:dyDescent="0.2">
      <c r="B43" s="514" t="s">
        <v>160</v>
      </c>
      <c r="C43" s="468"/>
      <c r="D43" s="468"/>
      <c r="E43" s="468"/>
      <c r="F43" s="468"/>
      <c r="G43" s="468"/>
      <c r="H43" s="468"/>
      <c r="I43" s="468"/>
      <c r="J43" s="468"/>
      <c r="K43" s="469"/>
    </row>
    <row r="44" spans="1:12" ht="13.5" customHeight="1" thickBot="1" x14ac:dyDescent="0.25">
      <c r="B44" s="456" t="s">
        <v>161</v>
      </c>
      <c r="C44" s="457"/>
      <c r="D44" s="457"/>
      <c r="E44" s="457"/>
      <c r="F44" s="457"/>
      <c r="G44" s="457"/>
      <c r="H44" s="457"/>
      <c r="I44" s="457"/>
      <c r="J44" s="457"/>
      <c r="K44" s="458"/>
      <c r="L44" s="49" t="s">
        <v>162</v>
      </c>
    </row>
    <row r="45" spans="1:12" ht="13.5" thickBot="1" x14ac:dyDescent="0.25"/>
    <row r="46" spans="1:12" ht="13.5" thickBot="1" x14ac:dyDescent="0.25">
      <c r="B46" s="453" t="s">
        <v>120</v>
      </c>
      <c r="C46" s="454"/>
      <c r="D46" s="454"/>
      <c r="E46" s="454"/>
      <c r="F46" s="454"/>
      <c r="G46" s="454"/>
      <c r="H46" s="454"/>
      <c r="I46" s="454"/>
      <c r="J46" s="454"/>
      <c r="K46" s="455"/>
    </row>
    <row r="47" spans="1:12" x14ac:dyDescent="0.2">
      <c r="B47" s="441" t="s">
        <v>156</v>
      </c>
      <c r="C47" s="442"/>
      <c r="D47" s="443"/>
      <c r="E47" s="435" t="s">
        <v>157</v>
      </c>
      <c r="F47" s="436"/>
      <c r="G47" s="436"/>
      <c r="H47" s="436"/>
      <c r="I47" s="436"/>
      <c r="J47" s="436"/>
      <c r="K47" s="437"/>
    </row>
    <row r="48" spans="1:12" x14ac:dyDescent="0.2">
      <c r="B48" s="444" t="s">
        <v>159</v>
      </c>
      <c r="C48" s="424"/>
      <c r="D48" s="445"/>
      <c r="E48" s="438" t="s">
        <v>158</v>
      </c>
      <c r="F48" s="439"/>
      <c r="G48" s="439"/>
      <c r="H48" s="439"/>
      <c r="I48" s="439"/>
      <c r="J48" s="439"/>
      <c r="K48" s="440"/>
    </row>
    <row r="49" spans="2:12" x14ac:dyDescent="0.2">
      <c r="B49" s="423" t="s">
        <v>127</v>
      </c>
      <c r="C49" s="424"/>
      <c r="D49" s="445"/>
      <c r="E49" s="57"/>
      <c r="F49" s="58"/>
      <c r="G49" s="446" t="s">
        <v>128</v>
      </c>
      <c r="H49" s="446"/>
      <c r="I49" s="446"/>
      <c r="J49" s="58"/>
      <c r="K49" s="59"/>
    </row>
    <row r="50" spans="2:12" ht="13.5" thickBot="1" x14ac:dyDescent="0.25">
      <c r="B50" s="459"/>
      <c r="C50" s="460"/>
      <c r="D50" s="461"/>
      <c r="E50" s="60"/>
      <c r="F50" s="61"/>
      <c r="G50" s="61"/>
      <c r="H50" s="61"/>
      <c r="I50" s="61"/>
      <c r="J50" s="61"/>
      <c r="K50" s="62"/>
    </row>
    <row r="51" spans="2:12" ht="13.5" thickBot="1" x14ac:dyDescent="0.25">
      <c r="B51" s="434"/>
      <c r="C51" s="434"/>
      <c r="D51" s="434"/>
    </row>
    <row r="52" spans="2:12" ht="21" thickBot="1" x14ac:dyDescent="0.35">
      <c r="B52" s="515" t="s">
        <v>163</v>
      </c>
      <c r="C52" s="516"/>
      <c r="D52" s="516"/>
      <c r="E52" s="516"/>
      <c r="F52" s="516"/>
      <c r="G52" s="516"/>
      <c r="H52" s="516"/>
      <c r="I52" s="516"/>
      <c r="J52" s="516"/>
      <c r="K52" s="517"/>
      <c r="L52" s="490" t="s">
        <v>169</v>
      </c>
    </row>
    <row r="53" spans="2:12" ht="13.5" thickBot="1" x14ac:dyDescent="0.25">
      <c r="B53" s="10" t="s">
        <v>164</v>
      </c>
      <c r="C53" s="11" t="s">
        <v>165</v>
      </c>
      <c r="D53" s="518" t="s">
        <v>166</v>
      </c>
      <c r="E53" s="518"/>
      <c r="F53" s="518" t="s">
        <v>167</v>
      </c>
      <c r="G53" s="518"/>
      <c r="H53" s="518"/>
      <c r="I53" s="518" t="s">
        <v>168</v>
      </c>
      <c r="J53" s="518"/>
      <c r="K53" s="519"/>
      <c r="L53" s="490"/>
    </row>
    <row r="54" spans="2:12" x14ac:dyDescent="0.2">
      <c r="B54" s="12"/>
      <c r="C54" s="13"/>
      <c r="D54" s="495"/>
      <c r="E54" s="495"/>
      <c r="F54" s="496"/>
      <c r="G54" s="475"/>
      <c r="H54" s="497"/>
      <c r="I54" s="475"/>
      <c r="J54" s="475"/>
      <c r="K54" s="476"/>
      <c r="L54" s="490"/>
    </row>
    <row r="55" spans="2:12" x14ac:dyDescent="0.2">
      <c r="B55" s="14"/>
      <c r="C55" s="15"/>
      <c r="D55" s="498"/>
      <c r="E55" s="498"/>
      <c r="F55" s="484"/>
      <c r="G55" s="486"/>
      <c r="H55" s="485"/>
      <c r="I55" s="499"/>
      <c r="J55" s="499"/>
      <c r="K55" s="500"/>
      <c r="L55" s="490"/>
    </row>
    <row r="56" spans="2:12" x14ac:dyDescent="0.2">
      <c r="B56" s="16"/>
      <c r="C56" s="17"/>
      <c r="D56" s="472"/>
      <c r="E56" s="473"/>
      <c r="F56" s="472"/>
      <c r="G56" s="474"/>
      <c r="H56" s="473"/>
      <c r="I56" s="474"/>
      <c r="J56" s="474"/>
      <c r="K56" s="21"/>
      <c r="L56" s="490"/>
    </row>
    <row r="57" spans="2:12" x14ac:dyDescent="0.2">
      <c r="B57" s="14"/>
      <c r="C57" s="15"/>
      <c r="D57" s="484"/>
      <c r="E57" s="485"/>
      <c r="F57" s="484"/>
      <c r="G57" s="486"/>
      <c r="H57" s="485"/>
      <c r="I57" s="484"/>
      <c r="J57" s="486"/>
      <c r="K57" s="487"/>
      <c r="L57" s="490"/>
    </row>
    <row r="58" spans="2:12" x14ac:dyDescent="0.2">
      <c r="B58" s="16"/>
      <c r="C58" s="17"/>
      <c r="D58" s="472"/>
      <c r="E58" s="473"/>
      <c r="F58" s="472"/>
      <c r="G58" s="474"/>
      <c r="H58" s="473"/>
      <c r="I58" s="475"/>
      <c r="J58" s="475"/>
      <c r="K58" s="476"/>
      <c r="L58" s="490"/>
    </row>
    <row r="59" spans="2:12" x14ac:dyDescent="0.2">
      <c r="B59" s="14"/>
      <c r="C59" s="15"/>
      <c r="D59" s="498"/>
      <c r="E59" s="498"/>
      <c r="F59" s="484"/>
      <c r="G59" s="486"/>
      <c r="H59" s="485"/>
      <c r="I59" s="531"/>
      <c r="J59" s="499"/>
      <c r="K59" s="500"/>
      <c r="L59" s="490"/>
    </row>
    <row r="60" spans="2:12" x14ac:dyDescent="0.2">
      <c r="B60" s="18"/>
      <c r="C60" s="17"/>
      <c r="D60" s="472"/>
      <c r="E60" s="473"/>
      <c r="F60" s="472"/>
      <c r="G60" s="474"/>
      <c r="H60" s="473"/>
      <c r="I60" s="472"/>
      <c r="J60" s="474"/>
      <c r="K60" s="21"/>
      <c r="L60" s="490"/>
    </row>
    <row r="61" spans="2:12" x14ac:dyDescent="0.2">
      <c r="B61" s="19"/>
      <c r="C61" s="15"/>
      <c r="D61" s="484"/>
      <c r="E61" s="485"/>
      <c r="F61" s="484"/>
      <c r="G61" s="486"/>
      <c r="H61" s="485"/>
      <c r="I61" s="484"/>
      <c r="J61" s="486"/>
      <c r="K61" s="487"/>
      <c r="L61" s="490"/>
    </row>
    <row r="62" spans="2:12" x14ac:dyDescent="0.2">
      <c r="B62" s="18"/>
      <c r="C62" s="17"/>
      <c r="D62" s="472"/>
      <c r="E62" s="473"/>
      <c r="F62" s="472"/>
      <c r="G62" s="474"/>
      <c r="H62" s="473"/>
      <c r="I62" s="496"/>
      <c r="J62" s="475"/>
      <c r="K62" s="476"/>
      <c r="L62" s="490"/>
    </row>
    <row r="63" spans="2:12" x14ac:dyDescent="0.2">
      <c r="B63" s="19"/>
      <c r="C63" s="15"/>
      <c r="D63" s="498"/>
      <c r="E63" s="498"/>
      <c r="F63" s="484"/>
      <c r="G63" s="486"/>
      <c r="H63" s="485"/>
      <c r="I63" s="531"/>
      <c r="J63" s="499"/>
      <c r="K63" s="500"/>
      <c r="L63" s="490"/>
    </row>
    <row r="64" spans="2:12" x14ac:dyDescent="0.2">
      <c r="B64" s="18"/>
      <c r="C64" s="17"/>
      <c r="D64" s="472"/>
      <c r="E64" s="473"/>
      <c r="F64" s="472"/>
      <c r="G64" s="474"/>
      <c r="H64" s="473"/>
      <c r="I64" s="472"/>
      <c r="J64" s="474"/>
      <c r="K64" s="21"/>
      <c r="L64" s="490"/>
    </row>
    <row r="65" spans="2:12" x14ac:dyDescent="0.2">
      <c r="B65" s="19"/>
      <c r="C65" s="15"/>
      <c r="D65" s="484"/>
      <c r="E65" s="485"/>
      <c r="F65" s="484"/>
      <c r="G65" s="486"/>
      <c r="H65" s="485"/>
      <c r="I65" s="484"/>
      <c r="J65" s="486"/>
      <c r="K65" s="487"/>
      <c r="L65" s="490"/>
    </row>
    <row r="66" spans="2:12" x14ac:dyDescent="0.2">
      <c r="B66" s="18"/>
      <c r="C66" s="17"/>
      <c r="D66" s="472"/>
      <c r="E66" s="473"/>
      <c r="F66" s="472"/>
      <c r="G66" s="474"/>
      <c r="H66" s="473"/>
      <c r="I66" s="496"/>
      <c r="J66" s="475"/>
      <c r="K66" s="476"/>
      <c r="L66" s="490"/>
    </row>
    <row r="67" spans="2:12" x14ac:dyDescent="0.2">
      <c r="B67" s="19"/>
      <c r="C67" s="15"/>
      <c r="D67" s="498"/>
      <c r="E67" s="498"/>
      <c r="F67" s="484"/>
      <c r="G67" s="486"/>
      <c r="H67" s="485"/>
      <c r="I67" s="531"/>
      <c r="J67" s="499"/>
      <c r="K67" s="500"/>
      <c r="L67" s="490"/>
    </row>
    <row r="68" spans="2:12" x14ac:dyDescent="0.2">
      <c r="B68" s="18"/>
      <c r="C68" s="17"/>
      <c r="D68" s="472"/>
      <c r="E68" s="473"/>
      <c r="F68" s="472"/>
      <c r="G68" s="474"/>
      <c r="H68" s="473"/>
      <c r="I68" s="472"/>
      <c r="J68" s="474"/>
      <c r="K68" s="21"/>
      <c r="L68" s="490"/>
    </row>
    <row r="69" spans="2:12" x14ac:dyDescent="0.2">
      <c r="B69" s="19"/>
      <c r="C69" s="15"/>
      <c r="D69" s="484"/>
      <c r="E69" s="485"/>
      <c r="F69" s="484"/>
      <c r="G69" s="486"/>
      <c r="H69" s="485"/>
      <c r="I69" s="484"/>
      <c r="J69" s="486"/>
      <c r="K69" s="487"/>
      <c r="L69" s="490"/>
    </row>
    <row r="70" spans="2:12" x14ac:dyDescent="0.2">
      <c r="B70" s="18"/>
      <c r="C70" s="17"/>
      <c r="D70" s="472"/>
      <c r="E70" s="473"/>
      <c r="F70" s="472"/>
      <c r="G70" s="474"/>
      <c r="H70" s="473"/>
      <c r="I70" s="496"/>
      <c r="J70" s="475"/>
      <c r="K70" s="476"/>
      <c r="L70" s="490"/>
    </row>
    <row r="71" spans="2:12" x14ac:dyDescent="0.2">
      <c r="B71" s="19"/>
      <c r="C71" s="15"/>
      <c r="D71" s="498"/>
      <c r="E71" s="498"/>
      <c r="F71" s="484"/>
      <c r="G71" s="486"/>
      <c r="H71" s="485"/>
      <c r="I71" s="531"/>
      <c r="J71" s="499"/>
      <c r="K71" s="500"/>
      <c r="L71" s="490"/>
    </row>
    <row r="72" spans="2:12" x14ac:dyDescent="0.2">
      <c r="B72" s="18"/>
      <c r="C72" s="17"/>
      <c r="D72" s="472"/>
      <c r="E72" s="473"/>
      <c r="F72" s="472"/>
      <c r="G72" s="474"/>
      <c r="H72" s="473"/>
      <c r="I72" s="472"/>
      <c r="J72" s="474"/>
      <c r="K72" s="21"/>
      <c r="L72" s="490"/>
    </row>
    <row r="73" spans="2:12" x14ac:dyDescent="0.2">
      <c r="B73" s="19"/>
      <c r="C73" s="15"/>
      <c r="D73" s="484"/>
      <c r="E73" s="485"/>
      <c r="F73" s="484"/>
      <c r="G73" s="486"/>
      <c r="H73" s="485"/>
      <c r="I73" s="484"/>
      <c r="J73" s="486"/>
      <c r="K73" s="487"/>
      <c r="L73" s="490"/>
    </row>
    <row r="74" spans="2:12" x14ac:dyDescent="0.2">
      <c r="B74" s="18"/>
      <c r="C74" s="17"/>
      <c r="D74" s="472"/>
      <c r="E74" s="473"/>
      <c r="F74" s="472"/>
      <c r="G74" s="474"/>
      <c r="H74" s="473"/>
      <c r="I74" s="496"/>
      <c r="J74" s="475"/>
      <c r="K74" s="476"/>
      <c r="L74" s="490"/>
    </row>
    <row r="75" spans="2:12" x14ac:dyDescent="0.2">
      <c r="B75" s="19"/>
      <c r="C75" s="15"/>
      <c r="D75" s="498"/>
      <c r="E75" s="498"/>
      <c r="F75" s="484"/>
      <c r="G75" s="486"/>
      <c r="H75" s="485"/>
      <c r="I75" s="531"/>
      <c r="J75" s="499"/>
      <c r="K75" s="500"/>
      <c r="L75" s="490"/>
    </row>
    <row r="76" spans="2:12" x14ac:dyDescent="0.2">
      <c r="B76" s="18"/>
      <c r="C76" s="17"/>
      <c r="D76" s="472"/>
      <c r="E76" s="473"/>
      <c r="F76" s="472"/>
      <c r="G76" s="474"/>
      <c r="H76" s="473"/>
      <c r="I76" s="472"/>
      <c r="J76" s="474"/>
      <c r="K76" s="21"/>
      <c r="L76" s="490"/>
    </row>
    <row r="77" spans="2:12" x14ac:dyDescent="0.2">
      <c r="B77" s="19"/>
      <c r="C77" s="15"/>
      <c r="D77" s="484"/>
      <c r="E77" s="485"/>
      <c r="F77" s="484"/>
      <c r="G77" s="486"/>
      <c r="H77" s="485"/>
      <c r="I77" s="484"/>
      <c r="J77" s="486"/>
      <c r="K77" s="487"/>
      <c r="L77" s="490"/>
    </row>
    <row r="78" spans="2:12" x14ac:dyDescent="0.2">
      <c r="B78" s="18"/>
      <c r="C78" s="17"/>
      <c r="D78" s="472"/>
      <c r="E78" s="473"/>
      <c r="F78" s="472"/>
      <c r="G78" s="474"/>
      <c r="H78" s="473"/>
      <c r="I78" s="496"/>
      <c r="J78" s="475"/>
      <c r="K78" s="476"/>
      <c r="L78" s="490"/>
    </row>
    <row r="79" spans="2:12" ht="13.5" thickBot="1" x14ac:dyDescent="0.25">
      <c r="B79" s="22"/>
      <c r="C79" s="23"/>
      <c r="D79" s="534"/>
      <c r="E79" s="534"/>
      <c r="F79" s="535"/>
      <c r="G79" s="536"/>
      <c r="H79" s="537"/>
      <c r="I79" s="535"/>
      <c r="J79" s="536"/>
      <c r="K79" s="538"/>
      <c r="L79" s="490"/>
    </row>
  </sheetData>
  <sheetProtection selectLockedCells="1"/>
  <protectedRanges>
    <protectedRange sqref="B54:F79 H54:H79 J54:K79" name="Thema_Markt_2"/>
  </protectedRanges>
  <mergeCells count="147">
    <mergeCell ref="E1:K1"/>
    <mergeCell ref="D79:E79"/>
    <mergeCell ref="F79:H79"/>
    <mergeCell ref="I79:K79"/>
    <mergeCell ref="L52:L79"/>
    <mergeCell ref="D77:E77"/>
    <mergeCell ref="F77:H77"/>
    <mergeCell ref="I77:K77"/>
    <mergeCell ref="D78:E78"/>
    <mergeCell ref="F78:H78"/>
    <mergeCell ref="I78:K78"/>
    <mergeCell ref="D74:E74"/>
    <mergeCell ref="F74:H74"/>
    <mergeCell ref="I74:K74"/>
    <mergeCell ref="D75:E75"/>
    <mergeCell ref="F75:H75"/>
    <mergeCell ref="I75:K75"/>
    <mergeCell ref="D76:E76"/>
    <mergeCell ref="F76:H76"/>
    <mergeCell ref="I76:J76"/>
    <mergeCell ref="D71:E71"/>
    <mergeCell ref="F71:H71"/>
    <mergeCell ref="I71:K71"/>
    <mergeCell ref="D72:E72"/>
    <mergeCell ref="F72:H72"/>
    <mergeCell ref="I72:J72"/>
    <mergeCell ref="D73:E73"/>
    <mergeCell ref="F73:H73"/>
    <mergeCell ref="I73:K73"/>
    <mergeCell ref="D68:E68"/>
    <mergeCell ref="F68:H68"/>
    <mergeCell ref="I68:J68"/>
    <mergeCell ref="D69:E69"/>
    <mergeCell ref="F69:H69"/>
    <mergeCell ref="I69:K69"/>
    <mergeCell ref="D70:E70"/>
    <mergeCell ref="F70:H70"/>
    <mergeCell ref="I70:K70"/>
    <mergeCell ref="D65:E65"/>
    <mergeCell ref="F65:H65"/>
    <mergeCell ref="I65:K65"/>
    <mergeCell ref="D66:E66"/>
    <mergeCell ref="F66:H66"/>
    <mergeCell ref="I66:K66"/>
    <mergeCell ref="D67:E67"/>
    <mergeCell ref="F67:H67"/>
    <mergeCell ref="I67:K67"/>
    <mergeCell ref="D62:E62"/>
    <mergeCell ref="F62:H62"/>
    <mergeCell ref="I62:K62"/>
    <mergeCell ref="D63:E63"/>
    <mergeCell ref="F63:H63"/>
    <mergeCell ref="I63:K63"/>
    <mergeCell ref="D64:E64"/>
    <mergeCell ref="F64:H64"/>
    <mergeCell ref="I64:J64"/>
    <mergeCell ref="D59:E59"/>
    <mergeCell ref="F59:H59"/>
    <mergeCell ref="I59:K59"/>
    <mergeCell ref="D60:E60"/>
    <mergeCell ref="F60:H60"/>
    <mergeCell ref="I60:J60"/>
    <mergeCell ref="D61:E61"/>
    <mergeCell ref="F61:H61"/>
    <mergeCell ref="I61:K61"/>
    <mergeCell ref="L31:L33"/>
    <mergeCell ref="L17:L24"/>
    <mergeCell ref="B43:K43"/>
    <mergeCell ref="B52:K52"/>
    <mergeCell ref="D53:E53"/>
    <mergeCell ref="F53:H53"/>
    <mergeCell ref="I53:K53"/>
    <mergeCell ref="E30:K30"/>
    <mergeCell ref="B31:D33"/>
    <mergeCell ref="E31:K33"/>
    <mergeCell ref="E18:K18"/>
    <mergeCell ref="E19:K19"/>
    <mergeCell ref="E20:K20"/>
    <mergeCell ref="E21:K21"/>
    <mergeCell ref="B23:D23"/>
    <mergeCell ref="B22:D22"/>
    <mergeCell ref="B19:D19"/>
    <mergeCell ref="L2:L3"/>
    <mergeCell ref="L9:L12"/>
    <mergeCell ref="D56:E56"/>
    <mergeCell ref="F56:H56"/>
    <mergeCell ref="I56:J56"/>
    <mergeCell ref="B7:D7"/>
    <mergeCell ref="B2:K3"/>
    <mergeCell ref="B4:D4"/>
    <mergeCell ref="D54:E54"/>
    <mergeCell ref="F54:H54"/>
    <mergeCell ref="I54:K54"/>
    <mergeCell ref="D55:E55"/>
    <mergeCell ref="F55:H55"/>
    <mergeCell ref="I55:K55"/>
    <mergeCell ref="B34:D34"/>
    <mergeCell ref="E34:K34"/>
    <mergeCell ref="B35:D35"/>
    <mergeCell ref="B26:K27"/>
    <mergeCell ref="B28:D28"/>
    <mergeCell ref="E28:K28"/>
    <mergeCell ref="B29:D29"/>
    <mergeCell ref="E29:K29"/>
    <mergeCell ref="B30:D30"/>
    <mergeCell ref="E35:K35"/>
    <mergeCell ref="E4:K4"/>
    <mergeCell ref="B39:K41"/>
    <mergeCell ref="B11:D11"/>
    <mergeCell ref="B15:K16"/>
    <mergeCell ref="B17:D17"/>
    <mergeCell ref="E17:K17"/>
    <mergeCell ref="D58:E58"/>
    <mergeCell ref="F58:H58"/>
    <mergeCell ref="I58:K58"/>
    <mergeCell ref="B20:D20"/>
    <mergeCell ref="B18:D18"/>
    <mergeCell ref="B24:K24"/>
    <mergeCell ref="B42:K42"/>
    <mergeCell ref="B21:D21"/>
    <mergeCell ref="E22:K22"/>
    <mergeCell ref="E23:K23"/>
    <mergeCell ref="D57:E57"/>
    <mergeCell ref="F57:H57"/>
    <mergeCell ref="I57:K57"/>
    <mergeCell ref="B8:D8"/>
    <mergeCell ref="E8:K8"/>
    <mergeCell ref="B13:D13"/>
    <mergeCell ref="B9:D9"/>
    <mergeCell ref="B10:D10"/>
    <mergeCell ref="B5:D5"/>
    <mergeCell ref="B6:D6"/>
    <mergeCell ref="E5:K5"/>
    <mergeCell ref="E6:K6"/>
    <mergeCell ref="E11:K12"/>
    <mergeCell ref="E13:K13"/>
    <mergeCell ref="B51:D51"/>
    <mergeCell ref="E47:K47"/>
    <mergeCell ref="E48:K48"/>
    <mergeCell ref="B47:D47"/>
    <mergeCell ref="B48:D48"/>
    <mergeCell ref="B49:D49"/>
    <mergeCell ref="G49:I49"/>
    <mergeCell ref="B37:K38"/>
    <mergeCell ref="B46:K46"/>
    <mergeCell ref="B44:K44"/>
    <mergeCell ref="B50:D50"/>
  </mergeCells>
  <phoneticPr fontId="2" type="noConversion"/>
  <hyperlinks>
    <hyperlink ref="E47:K47" r:id="rId1" display="SKAO Website"/>
    <hyperlink ref="E48:K48" r:id="rId2" display="GHG protocol corporate standard"/>
    <hyperlink ref="G49:I49" r:id="rId3" display="Primum website"/>
    <hyperlink ref="B44:K44" location="'data-inventarisatie'!A1" display="De directe (scope 1) en indirecte (scope 2) emissies staan in het 'data inventarisatie' tabblad"/>
  </hyperlinks>
  <pageMargins left="0.75" right="0.75" top="1" bottom="1" header="0.5" footer="0.5"/>
  <pageSetup paperSize="9" scale="82" orientation="landscape" r:id="rId4"/>
  <headerFooter alignWithMargins="0"/>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G33" sqref="G33"/>
    </sheetView>
  </sheetViews>
  <sheetFormatPr defaultRowHeight="12.75" x14ac:dyDescent="0.2"/>
  <cols>
    <col min="2" max="2" width="28.28515625" customWidth="1"/>
    <col min="3" max="3" width="12.42578125" customWidth="1"/>
    <col min="4" max="4" width="10" customWidth="1"/>
    <col min="5" max="5" width="13" customWidth="1"/>
    <col min="6" max="6" width="11.85546875" customWidth="1"/>
    <col min="9" max="9" width="16.42578125" customWidth="1"/>
    <col min="13" max="13" width="4.7109375" customWidth="1"/>
    <col min="14" max="14" width="10.7109375" bestFit="1" customWidth="1"/>
    <col min="18" max="18" width="9.85546875" customWidth="1"/>
  </cols>
  <sheetData>
    <row r="1" spans="1:18" x14ac:dyDescent="0.2">
      <c r="A1" s="182"/>
    </row>
    <row r="5" spans="1:18" ht="13.5" thickBot="1" x14ac:dyDescent="0.25"/>
    <row r="6" spans="1:18" ht="21.75" thickBot="1" x14ac:dyDescent="0.4">
      <c r="B6" s="185">
        <v>2020</v>
      </c>
    </row>
    <row r="7" spans="1:18" ht="30" x14ac:dyDescent="0.25">
      <c r="B7" s="186" t="s">
        <v>262</v>
      </c>
      <c r="C7" s="187" t="s">
        <v>359</v>
      </c>
      <c r="D7" s="187" t="s">
        <v>16</v>
      </c>
      <c r="E7" s="187" t="s">
        <v>289</v>
      </c>
      <c r="F7" s="187" t="s">
        <v>263</v>
      </c>
      <c r="G7" s="188" t="s">
        <v>264</v>
      </c>
      <c r="I7" s="602" t="s">
        <v>347</v>
      </c>
      <c r="J7" s="600">
        <v>2020</v>
      </c>
      <c r="K7" s="600"/>
      <c r="L7" s="601"/>
    </row>
    <row r="8" spans="1:18" x14ac:dyDescent="0.2">
      <c r="B8" s="296" t="s">
        <v>353</v>
      </c>
      <c r="C8" s="314">
        <f>SUM(K9:K20)</f>
        <v>20844</v>
      </c>
      <c r="D8" s="298" t="s">
        <v>358</v>
      </c>
      <c r="E8" s="192">
        <v>4.7469999999999998E-2</v>
      </c>
      <c r="F8" s="193">
        <f>SUM(C8*E8)</f>
        <v>989.46467999999993</v>
      </c>
      <c r="G8" s="194">
        <v>0.21</v>
      </c>
      <c r="I8" s="603"/>
      <c r="J8" s="306" t="s">
        <v>360</v>
      </c>
      <c r="K8" s="306" t="s">
        <v>361</v>
      </c>
      <c r="L8" s="307" t="s">
        <v>302</v>
      </c>
    </row>
    <row r="9" spans="1:18" x14ac:dyDescent="0.2">
      <c r="B9" s="297" t="s">
        <v>354</v>
      </c>
      <c r="C9" s="313">
        <f>SUM(J9:J20)</f>
        <v>44927</v>
      </c>
      <c r="D9" s="299" t="s">
        <v>358</v>
      </c>
      <c r="E9" s="197">
        <v>6.0872500000000003E-2</v>
      </c>
      <c r="F9" s="198">
        <f t="shared" ref="F9:F14" si="0">SUM(C9*E9)</f>
        <v>2734.8188075000003</v>
      </c>
      <c r="G9" s="199">
        <v>0.21</v>
      </c>
      <c r="I9" s="304" t="s">
        <v>275</v>
      </c>
      <c r="J9" s="310">
        <v>4660</v>
      </c>
      <c r="K9" s="310">
        <v>1863</v>
      </c>
      <c r="L9" s="211">
        <f>SUM(J9:K9)</f>
        <v>6523</v>
      </c>
      <c r="N9" s="222" t="s">
        <v>293</v>
      </c>
    </row>
    <row r="10" spans="1:18" x14ac:dyDescent="0.2">
      <c r="B10" s="296" t="s">
        <v>355</v>
      </c>
      <c r="C10" s="314">
        <f>SUM(L9:L20)</f>
        <v>65771</v>
      </c>
      <c r="D10" s="298" t="s">
        <v>358</v>
      </c>
      <c r="E10" s="192">
        <v>0</v>
      </c>
      <c r="F10" s="193">
        <f t="shared" si="0"/>
        <v>0</v>
      </c>
      <c r="G10" s="194">
        <v>0.21</v>
      </c>
      <c r="I10" s="304" t="s">
        <v>276</v>
      </c>
      <c r="J10" s="310">
        <v>4095</v>
      </c>
      <c r="K10" s="310">
        <v>1755</v>
      </c>
      <c r="L10" s="211">
        <f t="shared" ref="L10:L20" si="1">SUM(J10:K10)</f>
        <v>5850</v>
      </c>
      <c r="N10" s="223" t="s">
        <v>363</v>
      </c>
      <c r="O10" s="224"/>
      <c r="P10" s="224"/>
      <c r="Q10" s="224"/>
      <c r="R10" s="224"/>
    </row>
    <row r="11" spans="1:18" x14ac:dyDescent="0.2">
      <c r="B11" s="297" t="s">
        <v>356</v>
      </c>
      <c r="C11" s="313">
        <v>12</v>
      </c>
      <c r="D11" s="299" t="s">
        <v>366</v>
      </c>
      <c r="E11" s="197">
        <v>25</v>
      </c>
      <c r="F11" s="198">
        <f t="shared" si="0"/>
        <v>300</v>
      </c>
      <c r="G11" s="199">
        <v>0.21</v>
      </c>
      <c r="I11" s="304" t="s">
        <v>277</v>
      </c>
      <c r="J11" s="310">
        <v>3962</v>
      </c>
      <c r="K11" s="310">
        <v>1757</v>
      </c>
      <c r="L11" s="211">
        <f t="shared" si="1"/>
        <v>5719</v>
      </c>
    </row>
    <row r="12" spans="1:18" x14ac:dyDescent="0.2">
      <c r="B12" s="296" t="s">
        <v>368</v>
      </c>
      <c r="C12" s="314">
        <f>SUM(L9:L20)</f>
        <v>65771</v>
      </c>
      <c r="D12" s="298" t="s">
        <v>358</v>
      </c>
      <c r="E12" s="192">
        <v>5.3370000000000001E-2</v>
      </c>
      <c r="F12" s="193">
        <f t="shared" si="0"/>
        <v>3510.1982699999999</v>
      </c>
      <c r="G12" s="194">
        <v>0.21</v>
      </c>
      <c r="I12" s="304" t="s">
        <v>278</v>
      </c>
      <c r="J12" s="310">
        <v>3087</v>
      </c>
      <c r="K12" s="310">
        <v>1604</v>
      </c>
      <c r="L12" s="211">
        <f t="shared" si="1"/>
        <v>4691</v>
      </c>
    </row>
    <row r="13" spans="1:18" x14ac:dyDescent="0.2">
      <c r="B13" s="297" t="s">
        <v>357</v>
      </c>
      <c r="C13" s="313">
        <v>365</v>
      </c>
      <c r="D13" s="299" t="s">
        <v>367</v>
      </c>
      <c r="E13" s="197">
        <v>-0.70558900000000002</v>
      </c>
      <c r="F13" s="198">
        <f t="shared" si="0"/>
        <v>-257.539985</v>
      </c>
      <c r="G13" s="199">
        <v>0.21</v>
      </c>
      <c r="I13" s="304" t="s">
        <v>279</v>
      </c>
      <c r="J13" s="310">
        <v>2963</v>
      </c>
      <c r="K13" s="310">
        <v>1771</v>
      </c>
      <c r="L13" s="211">
        <f t="shared" si="1"/>
        <v>4734</v>
      </c>
    </row>
    <row r="14" spans="1:18" x14ac:dyDescent="0.2">
      <c r="B14" s="296" t="s">
        <v>369</v>
      </c>
      <c r="C14" s="314">
        <f>SUM(L9:L20)</f>
        <v>65771</v>
      </c>
      <c r="D14" s="298" t="s">
        <v>358</v>
      </c>
      <c r="E14" s="192">
        <v>2.7799999999999998E-2</v>
      </c>
      <c r="F14" s="193">
        <f t="shared" si="0"/>
        <v>1828.4337999999998</v>
      </c>
      <c r="G14" s="194">
        <v>0.21</v>
      </c>
      <c r="I14" s="304" t="s">
        <v>280</v>
      </c>
      <c r="J14" s="310">
        <v>3415</v>
      </c>
      <c r="K14" s="310">
        <v>1696</v>
      </c>
      <c r="L14" s="211">
        <f t="shared" si="1"/>
        <v>5111</v>
      </c>
    </row>
    <row r="15" spans="1:18" ht="13.5" thickBot="1" x14ac:dyDescent="0.25">
      <c r="B15" s="300" t="s">
        <v>271</v>
      </c>
      <c r="C15" s="301"/>
      <c r="D15" s="301"/>
      <c r="E15" s="301"/>
      <c r="F15" s="303">
        <f>SUM(F8:F14)</f>
        <v>9105.3755724999992</v>
      </c>
      <c r="G15" s="302"/>
      <c r="I15" s="304" t="s">
        <v>281</v>
      </c>
      <c r="J15" s="323">
        <v>3742</v>
      </c>
      <c r="K15" s="310">
        <v>1916</v>
      </c>
      <c r="L15" s="211">
        <f t="shared" si="1"/>
        <v>5658</v>
      </c>
    </row>
    <row r="16" spans="1:18" x14ac:dyDescent="0.2">
      <c r="I16" s="304" t="s">
        <v>282</v>
      </c>
      <c r="J16" s="310">
        <v>3813</v>
      </c>
      <c r="K16" s="310">
        <v>1682</v>
      </c>
      <c r="L16" s="211">
        <f t="shared" si="1"/>
        <v>5495</v>
      </c>
    </row>
    <row r="17" spans="2:12" x14ac:dyDescent="0.2">
      <c r="B17" s="232" t="s">
        <v>364</v>
      </c>
      <c r="C17" s="249"/>
      <c r="D17" s="249"/>
      <c r="I17" s="304" t="s">
        <v>283</v>
      </c>
      <c r="J17" s="310">
        <v>3799</v>
      </c>
      <c r="K17" s="310">
        <v>1630</v>
      </c>
      <c r="L17" s="211">
        <f t="shared" si="1"/>
        <v>5429</v>
      </c>
    </row>
    <row r="18" spans="2:12" x14ac:dyDescent="0.2">
      <c r="B18" s="249" t="s">
        <v>365</v>
      </c>
      <c r="C18" s="249"/>
      <c r="D18" s="222"/>
      <c r="I18" s="304" t="s">
        <v>284</v>
      </c>
      <c r="J18" s="310">
        <v>3764</v>
      </c>
      <c r="K18" s="310">
        <v>1629</v>
      </c>
      <c r="L18" s="211">
        <f t="shared" si="1"/>
        <v>5393</v>
      </c>
    </row>
    <row r="19" spans="2:12" ht="13.5" thickBot="1" x14ac:dyDescent="0.25">
      <c r="I19" s="304" t="s">
        <v>285</v>
      </c>
      <c r="J19" s="310">
        <v>3969</v>
      </c>
      <c r="K19" s="310">
        <v>1785</v>
      </c>
      <c r="L19" s="211">
        <f t="shared" si="1"/>
        <v>5754</v>
      </c>
    </row>
    <row r="20" spans="2:12" x14ac:dyDescent="0.2">
      <c r="B20" s="207" t="s">
        <v>362</v>
      </c>
      <c r="C20" s="216">
        <v>0.55600000000000005</v>
      </c>
      <c r="D20" s="213" t="s">
        <v>287</v>
      </c>
      <c r="E20" s="249" t="s">
        <v>375</v>
      </c>
      <c r="F20" s="249"/>
      <c r="G20" s="249"/>
      <c r="H20" s="249"/>
      <c r="I20" s="304" t="s">
        <v>286</v>
      </c>
      <c r="J20" s="310">
        <v>3658</v>
      </c>
      <c r="K20" s="310">
        <v>1756</v>
      </c>
      <c r="L20" s="211">
        <f t="shared" si="1"/>
        <v>5414</v>
      </c>
    </row>
    <row r="21" spans="2:12" ht="13.5" thickBot="1" x14ac:dyDescent="0.25">
      <c r="B21" s="217" t="s">
        <v>290</v>
      </c>
      <c r="C21" s="183">
        <f>SUM(L9:L20)</f>
        <v>65771</v>
      </c>
      <c r="D21" s="214" t="s">
        <v>358</v>
      </c>
      <c r="I21" s="305" t="s">
        <v>302</v>
      </c>
      <c r="J21" s="311">
        <f>SUM(J9:J20)</f>
        <v>44927</v>
      </c>
      <c r="K21" s="311">
        <f>SUM(K9:K20)</f>
        <v>20844</v>
      </c>
      <c r="L21" s="312">
        <f>SUM(L9:L20)</f>
        <v>65771</v>
      </c>
    </row>
    <row r="22" spans="2:12" ht="15" x14ac:dyDescent="0.2">
      <c r="B22" s="217" t="s">
        <v>273</v>
      </c>
      <c r="C22" s="184">
        <f>SUM(C21*C20)</f>
        <v>36568.676000000007</v>
      </c>
      <c r="D22" s="218" t="s">
        <v>287</v>
      </c>
      <c r="E22" s="309"/>
    </row>
    <row r="23" spans="2:12" ht="15.75" thickBot="1" x14ac:dyDescent="0.25">
      <c r="B23" s="219" t="s">
        <v>291</v>
      </c>
      <c r="C23" s="220">
        <f>SUM(C22/1000)</f>
        <v>36.568676000000004</v>
      </c>
      <c r="D23" s="221" t="s">
        <v>292</v>
      </c>
      <c r="E23" s="308"/>
    </row>
  </sheetData>
  <mergeCells count="2">
    <mergeCell ref="J7:L7"/>
    <mergeCell ref="I7:I8"/>
  </mergeCells>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10"/>
  </sheetPr>
  <dimension ref="A1:O34"/>
  <sheetViews>
    <sheetView tabSelected="1" zoomScale="90" zoomScaleNormal="90" workbookViewId="0">
      <selection activeCell="M28" sqref="M28"/>
    </sheetView>
  </sheetViews>
  <sheetFormatPr defaultColWidth="9.140625" defaultRowHeight="12.75" x14ac:dyDescent="0.2"/>
  <cols>
    <col min="1" max="1" width="8.140625" style="144" customWidth="1"/>
    <col min="2" max="2" width="24.85546875" style="144" bestFit="1" customWidth="1"/>
    <col min="3" max="3" width="22.85546875" style="144" customWidth="1"/>
    <col min="4" max="4" width="22.42578125" style="144" customWidth="1"/>
    <col min="5" max="5" width="17.7109375" style="144" customWidth="1"/>
    <col min="6" max="6" width="18" style="144" customWidth="1"/>
    <col min="7" max="7" width="15.85546875" style="144" customWidth="1"/>
    <col min="8" max="8" width="20.85546875" style="144" bestFit="1" customWidth="1"/>
    <col min="9" max="9" width="20.85546875" style="146" customWidth="1"/>
    <col min="10" max="10" width="17.42578125" style="144" customWidth="1"/>
    <col min="11" max="11" width="13.85546875" style="147" customWidth="1"/>
    <col min="12" max="12" width="20.7109375" style="152" customWidth="1"/>
    <col min="13" max="13" width="20.28515625" style="147" customWidth="1"/>
    <col min="14" max="14" width="21.140625" style="144" customWidth="1"/>
    <col min="15" max="20" width="9.140625" style="144"/>
    <col min="21" max="21" width="9.42578125" style="144" customWidth="1"/>
    <col min="22" max="16384" width="9.140625" style="144"/>
  </cols>
  <sheetData>
    <row r="1" spans="1:15" ht="15" thickBot="1" x14ac:dyDescent="0.25">
      <c r="A1" s="551" t="s">
        <v>171</v>
      </c>
      <c r="B1" s="552"/>
      <c r="C1" s="552"/>
      <c r="D1" s="552"/>
      <c r="E1" s="552"/>
      <c r="F1" s="552"/>
      <c r="G1" s="552"/>
      <c r="H1" s="552"/>
      <c r="I1" s="552"/>
      <c r="J1" s="552"/>
      <c r="K1" s="164"/>
      <c r="L1" s="165"/>
      <c r="M1" s="164"/>
      <c r="N1" s="166"/>
    </row>
    <row r="2" spans="1:15" ht="13.5" thickBot="1" x14ac:dyDescent="0.25">
      <c r="G2" s="145" t="s">
        <v>214</v>
      </c>
      <c r="I2" s="144"/>
      <c r="K2" s="149"/>
      <c r="L2" s="148" t="s">
        <v>214</v>
      </c>
      <c r="M2" s="149"/>
      <c r="O2" s="150"/>
    </row>
    <row r="3" spans="1:15" ht="13.5" thickBot="1" x14ac:dyDescent="0.25">
      <c r="A3" s="20" t="s">
        <v>170</v>
      </c>
      <c r="B3" s="1" t="s">
        <v>1</v>
      </c>
      <c r="C3" s="4" t="s">
        <v>3</v>
      </c>
      <c r="D3" s="2" t="s">
        <v>10</v>
      </c>
      <c r="E3" s="4" t="s">
        <v>4</v>
      </c>
      <c r="F3" s="3" t="s">
        <v>16</v>
      </c>
      <c r="G3" s="24" t="s">
        <v>7</v>
      </c>
      <c r="H3" s="4" t="s">
        <v>15</v>
      </c>
      <c r="I3" s="32" t="s">
        <v>209</v>
      </c>
      <c r="J3" s="1" t="s">
        <v>6</v>
      </c>
      <c r="K3" s="400" t="s">
        <v>210</v>
      </c>
      <c r="L3" s="395" t="s">
        <v>211</v>
      </c>
      <c r="M3" s="393" t="s">
        <v>212</v>
      </c>
      <c r="N3" s="4" t="s">
        <v>119</v>
      </c>
      <c r="O3" s="150"/>
    </row>
    <row r="4" spans="1:15" x14ac:dyDescent="0.2">
      <c r="A4" s="547" t="s">
        <v>0</v>
      </c>
      <c r="B4" s="178" t="s">
        <v>395</v>
      </c>
      <c r="C4" s="159" t="s">
        <v>2</v>
      </c>
      <c r="D4" s="130" t="s">
        <v>17</v>
      </c>
      <c r="E4" s="131"/>
      <c r="F4" s="553" t="s">
        <v>8</v>
      </c>
      <c r="G4" s="406">
        <f>SUM('Scope 1 Gas'!C12)</f>
        <v>23982</v>
      </c>
      <c r="H4" s="39">
        <f>Conversiefactoren!$C$125</f>
        <v>1884</v>
      </c>
      <c r="I4" s="142">
        <v>0.2</v>
      </c>
      <c r="J4" s="25">
        <f>(G4*H4)/1000000</f>
        <v>45.182088</v>
      </c>
      <c r="K4" s="382">
        <f>G4*I4</f>
        <v>4796.4000000000005</v>
      </c>
      <c r="L4" s="396"/>
      <c r="M4" s="45">
        <f>K4*L4</f>
        <v>0</v>
      </c>
      <c r="N4" s="542" t="s">
        <v>124</v>
      </c>
      <c r="O4" s="150"/>
    </row>
    <row r="5" spans="1:15" ht="13.5" thickBot="1" x14ac:dyDescent="0.25">
      <c r="A5" s="548"/>
      <c r="B5" s="41"/>
      <c r="C5" s="160"/>
      <c r="D5" s="177" t="s">
        <v>18</v>
      </c>
      <c r="E5" s="132"/>
      <c r="F5" s="554"/>
      <c r="G5" s="407">
        <v>0</v>
      </c>
      <c r="H5" s="40">
        <f>Conversiefactoren!$C$125</f>
        <v>1884</v>
      </c>
      <c r="I5" s="143">
        <v>0.2</v>
      </c>
      <c r="J5" s="33">
        <f t="shared" ref="J5" si="0">(G5*H5)/1000000</f>
        <v>0</v>
      </c>
      <c r="K5" s="382">
        <f t="shared" ref="K5:K14" si="1">G5*I5</f>
        <v>0</v>
      </c>
      <c r="L5" s="396"/>
      <c r="M5" s="45">
        <f t="shared" ref="M5:M14" si="2">K5*L5</f>
        <v>0</v>
      </c>
      <c r="N5" s="541"/>
      <c r="O5" s="150"/>
    </row>
    <row r="6" spans="1:15" x14ac:dyDescent="0.2">
      <c r="A6" s="548"/>
      <c r="B6" s="41"/>
      <c r="C6" s="176" t="s">
        <v>250</v>
      </c>
      <c r="D6" s="154" t="s">
        <v>11</v>
      </c>
      <c r="E6" s="133"/>
      <c r="F6" s="5" t="s">
        <v>9</v>
      </c>
      <c r="G6" s="406">
        <f>SUM('Scope 1 Diesel + Benzine'!J4)</f>
        <v>72237.56</v>
      </c>
      <c r="H6" s="39">
        <f>Conversiefactoren!$C$10</f>
        <v>3230</v>
      </c>
      <c r="I6" s="142">
        <v>1</v>
      </c>
      <c r="J6" s="25">
        <f t="shared" ref="J6:J8" si="3">G6*H6/1000000</f>
        <v>233.32731879999997</v>
      </c>
      <c r="K6" s="382">
        <f t="shared" si="1"/>
        <v>72237.56</v>
      </c>
      <c r="L6" s="396"/>
      <c r="M6" s="45">
        <f t="shared" si="2"/>
        <v>0</v>
      </c>
      <c r="N6" s="542" t="s">
        <v>124</v>
      </c>
      <c r="O6" s="150"/>
    </row>
    <row r="7" spans="1:15" ht="13.5" thickBot="1" x14ac:dyDescent="0.25">
      <c r="A7" s="548"/>
      <c r="B7" s="41"/>
      <c r="C7" s="160"/>
      <c r="D7" s="135" t="s">
        <v>12</v>
      </c>
      <c r="E7" s="134"/>
      <c r="F7" s="6" t="s">
        <v>204</v>
      </c>
      <c r="G7" s="406">
        <f>SUM('Scope 1 Diesel + Benzine'!J9)</f>
        <v>41041.22</v>
      </c>
      <c r="H7" s="40">
        <f>Conversiefactoren!$C$9</f>
        <v>2740</v>
      </c>
      <c r="I7" s="143">
        <v>1.5</v>
      </c>
      <c r="J7" s="33">
        <f t="shared" si="3"/>
        <v>112.4529428</v>
      </c>
      <c r="K7" s="382">
        <f t="shared" si="1"/>
        <v>61561.83</v>
      </c>
      <c r="L7" s="396"/>
      <c r="M7" s="45">
        <f t="shared" si="2"/>
        <v>0</v>
      </c>
      <c r="N7" s="541"/>
      <c r="O7" s="150"/>
    </row>
    <row r="8" spans="1:15" ht="13.5" thickBot="1" x14ac:dyDescent="0.25">
      <c r="A8" s="548"/>
      <c r="B8" s="41"/>
      <c r="C8" s="160"/>
      <c r="D8" s="136" t="s">
        <v>261</v>
      </c>
      <c r="E8" s="137"/>
      <c r="F8" s="422" t="s">
        <v>9</v>
      </c>
      <c r="G8" s="406">
        <f>SUM('Scope 1 GTL Fuel'!C7)</f>
        <v>8554</v>
      </c>
      <c r="H8" s="39">
        <f>Conversiefactoren!$C$10</f>
        <v>3230</v>
      </c>
      <c r="I8" s="142">
        <v>1</v>
      </c>
      <c r="J8" s="384">
        <f t="shared" si="3"/>
        <v>27.62942</v>
      </c>
      <c r="K8" s="44">
        <f>G8*I8</f>
        <v>8554</v>
      </c>
      <c r="L8" s="397"/>
      <c r="M8" s="45">
        <f t="shared" si="2"/>
        <v>0</v>
      </c>
      <c r="N8" s="355" t="s">
        <v>125</v>
      </c>
      <c r="O8" s="150"/>
    </row>
    <row r="9" spans="1:15" x14ac:dyDescent="0.2">
      <c r="A9" s="549" t="s">
        <v>5</v>
      </c>
      <c r="B9" s="179" t="s">
        <v>255</v>
      </c>
      <c r="C9" s="161" t="s">
        <v>205</v>
      </c>
      <c r="D9" s="155" t="s">
        <v>32</v>
      </c>
      <c r="E9" s="138"/>
      <c r="F9" s="7" t="s">
        <v>19</v>
      </c>
      <c r="G9" s="408">
        <v>0</v>
      </c>
      <c r="H9" s="34">
        <f>Conversiefactoren!$C$5</f>
        <v>270</v>
      </c>
      <c r="I9" s="402">
        <v>0.5</v>
      </c>
      <c r="J9" s="25">
        <f>G9*H9/1000000</f>
        <v>0</v>
      </c>
      <c r="K9" s="382">
        <f>G9*I9</f>
        <v>0</v>
      </c>
      <c r="L9" s="396"/>
      <c r="M9" s="45">
        <f t="shared" si="2"/>
        <v>0</v>
      </c>
      <c r="N9" s="541" t="s">
        <v>124</v>
      </c>
      <c r="O9" s="150"/>
    </row>
    <row r="10" spans="1:15" x14ac:dyDescent="0.2">
      <c r="A10" s="550"/>
      <c r="B10" s="42"/>
      <c r="C10" s="162"/>
      <c r="D10" s="156" t="s">
        <v>122</v>
      </c>
      <c r="E10" s="139"/>
      <c r="F10" s="8" t="s">
        <v>19</v>
      </c>
      <c r="G10" s="406">
        <v>0</v>
      </c>
      <c r="H10" s="35">
        <f>Conversiefactoren!$C$6</f>
        <v>200</v>
      </c>
      <c r="I10" s="403">
        <v>0.35</v>
      </c>
      <c r="J10" s="33">
        <f t="shared" ref="J10:J11" si="4">G10*H10/1000000</f>
        <v>0</v>
      </c>
      <c r="K10" s="382">
        <f t="shared" si="1"/>
        <v>0</v>
      </c>
      <c r="L10" s="396"/>
      <c r="M10" s="45">
        <f t="shared" si="2"/>
        <v>0</v>
      </c>
      <c r="N10" s="541"/>
      <c r="O10" s="150"/>
    </row>
    <row r="11" spans="1:15" ht="13.5" thickBot="1" x14ac:dyDescent="0.25">
      <c r="A11" s="550"/>
      <c r="B11" s="43"/>
      <c r="C11" s="163"/>
      <c r="D11" s="156" t="s">
        <v>33</v>
      </c>
      <c r="E11" s="139"/>
      <c r="F11" s="9" t="s">
        <v>19</v>
      </c>
      <c r="G11" s="409">
        <v>0</v>
      </c>
      <c r="H11" s="35">
        <f>Conversiefactoren!$C$7</f>
        <v>135</v>
      </c>
      <c r="I11" s="403">
        <v>0.2</v>
      </c>
      <c r="J11" s="33">
        <f t="shared" si="4"/>
        <v>0</v>
      </c>
      <c r="K11" s="382">
        <f t="shared" si="1"/>
        <v>0</v>
      </c>
      <c r="L11" s="396"/>
      <c r="M11" s="45">
        <f t="shared" si="2"/>
        <v>0</v>
      </c>
      <c r="N11" s="541"/>
      <c r="O11" s="150"/>
    </row>
    <row r="12" spans="1:15" ht="13.5" thickBot="1" x14ac:dyDescent="0.25">
      <c r="A12" s="550"/>
      <c r="B12" s="376" t="s">
        <v>256</v>
      </c>
      <c r="C12" s="377" t="s">
        <v>403</v>
      </c>
      <c r="D12" s="378"/>
      <c r="E12" s="379"/>
      <c r="F12" s="380" t="s">
        <v>404</v>
      </c>
      <c r="G12" s="410">
        <f>SUM('Scope 2 Papier'!K10)</f>
        <v>1624.1147999999998</v>
      </c>
      <c r="H12" s="383">
        <f>Conversiefactoren!$C$29</f>
        <v>1210</v>
      </c>
      <c r="I12" s="404">
        <v>0.11</v>
      </c>
      <c r="J12" s="384">
        <f>G12*H12/1000000</f>
        <v>1.9651789079999997</v>
      </c>
      <c r="K12" s="401"/>
      <c r="L12" s="398"/>
      <c r="M12" s="394"/>
      <c r="N12" s="354"/>
      <c r="O12" s="150"/>
    </row>
    <row r="13" spans="1:15" x14ac:dyDescent="0.2">
      <c r="A13" s="550"/>
      <c r="B13" s="179" t="s">
        <v>257</v>
      </c>
      <c r="C13" s="161" t="s">
        <v>123</v>
      </c>
      <c r="D13" s="157" t="s">
        <v>253</v>
      </c>
      <c r="E13" s="140"/>
      <c r="F13" s="543" t="s">
        <v>14</v>
      </c>
      <c r="G13" s="411">
        <f>SUM('Scope 2 Energie Kantoor'!C21)</f>
        <v>65771</v>
      </c>
      <c r="H13" s="167">
        <f>Conversiefactoren!$C$86</f>
        <v>556</v>
      </c>
      <c r="I13" s="143">
        <v>0.11</v>
      </c>
      <c r="J13" s="33">
        <f>G13*H13/1000000</f>
        <v>36.568676000000004</v>
      </c>
      <c r="K13" s="382">
        <f>G13*I13</f>
        <v>7234.81</v>
      </c>
      <c r="L13" s="396"/>
      <c r="M13" s="45">
        <f t="shared" si="2"/>
        <v>0</v>
      </c>
      <c r="N13" s="541" t="s">
        <v>126</v>
      </c>
      <c r="O13" s="150"/>
    </row>
    <row r="14" spans="1:15" ht="13.5" thickBot="1" x14ac:dyDescent="0.25">
      <c r="A14" s="550"/>
      <c r="B14" s="42"/>
      <c r="C14" s="162"/>
      <c r="D14" s="158" t="s">
        <v>254</v>
      </c>
      <c r="E14" s="141"/>
      <c r="F14" s="544"/>
      <c r="G14" s="406">
        <f>SUM('Scope 2 Energie Voertuigen'!C4)</f>
        <v>54192.457999999999</v>
      </c>
      <c r="H14" s="167">
        <f>Conversiefactoren!$C$84</f>
        <v>475</v>
      </c>
      <c r="I14" s="143">
        <v>0.11</v>
      </c>
      <c r="J14" s="33">
        <f t="shared" ref="J14" si="5">G14*H14/1000000</f>
        <v>25.741417550000001</v>
      </c>
      <c r="K14" s="382">
        <f t="shared" si="1"/>
        <v>5961.1703799999996</v>
      </c>
      <c r="L14" s="396"/>
      <c r="M14" s="45">
        <f t="shared" si="2"/>
        <v>0</v>
      </c>
      <c r="N14" s="541"/>
      <c r="O14" s="151"/>
    </row>
    <row r="15" spans="1:15" x14ac:dyDescent="0.2">
      <c r="A15" s="413" t="s">
        <v>394</v>
      </c>
      <c r="B15" s="414" t="s">
        <v>405</v>
      </c>
      <c r="C15" s="415"/>
      <c r="D15" s="416"/>
      <c r="E15" s="417"/>
      <c r="F15" s="418"/>
      <c r="G15" s="338"/>
      <c r="H15" s="167"/>
      <c r="I15" s="143"/>
      <c r="J15" s="33"/>
      <c r="K15" s="382"/>
      <c r="L15" s="396"/>
      <c r="M15" s="45"/>
      <c r="N15" s="354"/>
      <c r="O15" s="151"/>
    </row>
    <row r="16" spans="1:15" x14ac:dyDescent="0.2">
      <c r="A16" s="385"/>
      <c r="B16" s="339"/>
      <c r="C16" s="340"/>
      <c r="D16" s="341"/>
      <c r="E16" s="342"/>
      <c r="F16" s="419"/>
      <c r="G16" s="338"/>
      <c r="H16" s="167"/>
      <c r="I16" s="143"/>
      <c r="J16" s="33"/>
      <c r="K16" s="382"/>
      <c r="L16" s="396"/>
      <c r="M16" s="45"/>
      <c r="N16" s="354"/>
      <c r="O16" s="151"/>
    </row>
    <row r="17" spans="1:15" x14ac:dyDescent="0.2">
      <c r="A17" s="385"/>
      <c r="B17" s="339"/>
      <c r="C17" s="340"/>
      <c r="D17" s="341"/>
      <c r="E17" s="342"/>
      <c r="F17" s="419"/>
      <c r="G17" s="338"/>
      <c r="H17" s="167"/>
      <c r="I17" s="143"/>
      <c r="J17" s="33"/>
      <c r="K17" s="382"/>
      <c r="L17" s="396"/>
      <c r="M17" s="45"/>
      <c r="N17" s="354"/>
      <c r="O17" s="151"/>
    </row>
    <row r="18" spans="1:15" ht="13.5" thickBot="1" x14ac:dyDescent="0.25">
      <c r="A18" s="386"/>
      <c r="B18" s="387"/>
      <c r="C18" s="388"/>
      <c r="D18" s="389"/>
      <c r="E18" s="390"/>
      <c r="F18" s="420"/>
      <c r="G18" s="391"/>
      <c r="H18" s="412"/>
      <c r="I18" s="405"/>
      <c r="J18" s="26"/>
      <c r="K18" s="31"/>
      <c r="L18" s="399"/>
      <c r="M18" s="38"/>
      <c r="N18" s="392"/>
      <c r="O18" s="151"/>
    </row>
    <row r="19" spans="1:15" ht="13.5" thickBot="1" x14ac:dyDescent="0.25"/>
    <row r="20" spans="1:15" ht="24" thickBot="1" x14ac:dyDescent="0.25">
      <c r="B20" s="545" t="s">
        <v>206</v>
      </c>
      <c r="C20" s="546"/>
      <c r="D20" s="27"/>
      <c r="E20" s="28">
        <f>SUM(J4:J14)</f>
        <v>482.86704205799992</v>
      </c>
      <c r="I20" s="144"/>
      <c r="L20" s="153"/>
    </row>
    <row r="21" spans="1:15" ht="21" thickBot="1" x14ac:dyDescent="0.25">
      <c r="B21" s="555" t="s">
        <v>246</v>
      </c>
      <c r="C21" s="556"/>
      <c r="D21" s="29"/>
      <c r="E21" s="30">
        <f>SUM(K4:K14)</f>
        <v>160345.77037999997</v>
      </c>
      <c r="I21" s="144"/>
    </row>
    <row r="22" spans="1:15" ht="27" thickBot="1" x14ac:dyDescent="0.25">
      <c r="B22" s="539" t="s">
        <v>213</v>
      </c>
      <c r="C22" s="540"/>
      <c r="D22" s="36"/>
      <c r="E22" s="37">
        <f>SUM(M4:M14)</f>
        <v>0</v>
      </c>
      <c r="I22" s="144"/>
    </row>
    <row r="24" spans="1:15" x14ac:dyDescent="0.2">
      <c r="B24" s="180" t="s">
        <v>2</v>
      </c>
      <c r="C24" s="215">
        <f>SUM(J4)</f>
        <v>45.182088</v>
      </c>
      <c r="D24" s="181">
        <f>SUM(C24/$E$20)</f>
        <v>9.3570453281367094E-2</v>
      </c>
    </row>
    <row r="25" spans="1:15" x14ac:dyDescent="0.2">
      <c r="B25" s="180" t="s">
        <v>11</v>
      </c>
      <c r="C25" s="215">
        <f>SUM(J6)</f>
        <v>233.32731879999997</v>
      </c>
      <c r="D25" s="181">
        <f t="shared" ref="D25:D31" si="6">SUM(C25/$E$20)</f>
        <v>0.48321235138672747</v>
      </c>
    </row>
    <row r="26" spans="1:15" x14ac:dyDescent="0.2">
      <c r="B26" s="180" t="s">
        <v>261</v>
      </c>
      <c r="C26" s="215">
        <f>SUM(J8)</f>
        <v>27.62942</v>
      </c>
      <c r="D26" s="181">
        <f t="shared" si="6"/>
        <v>5.7219519232959516E-2</v>
      </c>
    </row>
    <row r="27" spans="1:15" x14ac:dyDescent="0.2">
      <c r="B27" s="180" t="s">
        <v>12</v>
      </c>
      <c r="C27" s="215">
        <f>SUM(J7)</f>
        <v>112.4529428</v>
      </c>
      <c r="D27" s="181">
        <f t="shared" si="6"/>
        <v>0.23288593547557265</v>
      </c>
    </row>
    <row r="28" spans="1:15" x14ac:dyDescent="0.2">
      <c r="B28" s="180" t="s">
        <v>258</v>
      </c>
      <c r="C28" s="215">
        <f>SUM(J9:J11)</f>
        <v>0</v>
      </c>
      <c r="D28" s="181">
        <f t="shared" si="6"/>
        <v>0</v>
      </c>
    </row>
    <row r="29" spans="1:15" x14ac:dyDescent="0.2">
      <c r="B29" s="180" t="s">
        <v>256</v>
      </c>
      <c r="C29" s="421">
        <f>SUM(J12)</f>
        <v>1.9651789079999997</v>
      </c>
      <c r="D29" s="181">
        <f t="shared" si="6"/>
        <v>4.0698137102592952E-3</v>
      </c>
    </row>
    <row r="30" spans="1:15" x14ac:dyDescent="0.2">
      <c r="B30" s="180" t="s">
        <v>259</v>
      </c>
      <c r="C30" s="215">
        <f>SUM(J13)</f>
        <v>36.568676000000004</v>
      </c>
      <c r="D30" s="181">
        <f t="shared" si="6"/>
        <v>7.5732391765946067E-2</v>
      </c>
    </row>
    <row r="31" spans="1:15" x14ac:dyDescent="0.2">
      <c r="B31" s="180" t="s">
        <v>260</v>
      </c>
      <c r="C31" s="215">
        <f>SUM(J14)</f>
        <v>25.741417550000001</v>
      </c>
      <c r="D31" s="181">
        <f t="shared" si="6"/>
        <v>5.3309535147168012E-2</v>
      </c>
    </row>
    <row r="32" spans="1:15" x14ac:dyDescent="0.2">
      <c r="D32" s="152"/>
    </row>
    <row r="33" spans="2:4" x14ac:dyDescent="0.2">
      <c r="B33" s="180" t="s">
        <v>0</v>
      </c>
      <c r="C33" s="215">
        <f>SUM(C24:C27)</f>
        <v>418.59176959999996</v>
      </c>
      <c r="D33" s="181">
        <f>SUM(C33/E20)</f>
        <v>0.86688825937662672</v>
      </c>
    </row>
    <row r="34" spans="2:4" x14ac:dyDescent="0.2">
      <c r="B34" s="180" t="s">
        <v>5</v>
      </c>
      <c r="C34" s="180">
        <f>SUM(C29:C31)</f>
        <v>64.275272458000003</v>
      </c>
      <c r="D34" s="181">
        <f>SUM(C34/E20)</f>
        <v>0.13311174062337336</v>
      </c>
    </row>
  </sheetData>
  <sheetProtection selectLockedCells="1"/>
  <mergeCells count="12">
    <mergeCell ref="A4:A8"/>
    <mergeCell ref="A9:A14"/>
    <mergeCell ref="A1:J1"/>
    <mergeCell ref="F4:F5"/>
    <mergeCell ref="B21:C21"/>
    <mergeCell ref="B22:C22"/>
    <mergeCell ref="N9:N11"/>
    <mergeCell ref="N13:N14"/>
    <mergeCell ref="N4:N5"/>
    <mergeCell ref="N6:N7"/>
    <mergeCell ref="F13:F14"/>
    <mergeCell ref="B20:C20"/>
  </mergeCells>
  <phoneticPr fontId="2" type="noConversion"/>
  <dataValidations disablePrompts="1" count="1">
    <dataValidation type="list" allowBlank="1" showInputMessage="1" showErrorMessage="1" sqref="N4 N6 N8:N13">
      <formula1>"Facturen, Metingen, Schattingen, Anders"</formula1>
    </dataValidation>
  </dataValidations>
  <pageMargins left="0.75" right="0.75" top="1" bottom="1" header="0.5" footer="0.5"/>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63"/>
  </sheetPr>
  <dimension ref="A1:E156"/>
  <sheetViews>
    <sheetView zoomScale="85" zoomScaleNormal="85" zoomScaleSheetLayoutView="100" workbookViewId="0">
      <selection activeCell="J18" sqref="J18"/>
    </sheetView>
  </sheetViews>
  <sheetFormatPr defaultColWidth="8.85546875" defaultRowHeight="12.75" x14ac:dyDescent="0.2"/>
  <cols>
    <col min="1" max="1" width="8.85546875" style="65" customWidth="1"/>
    <col min="2" max="2" width="48.42578125" style="65" customWidth="1"/>
    <col min="3" max="3" width="13.42578125" style="99" customWidth="1"/>
    <col min="4" max="4" width="20" style="129" customWidth="1"/>
    <col min="5" max="5" width="47.7109375" style="65" bestFit="1" customWidth="1"/>
    <col min="6" max="256" width="9.140625" style="65"/>
    <col min="257" max="257" width="8.85546875" style="65" customWidth="1"/>
    <col min="258" max="258" width="48.42578125" style="65" customWidth="1"/>
    <col min="259" max="259" width="13.42578125" style="65" customWidth="1"/>
    <col min="260" max="260" width="20" style="65" customWidth="1"/>
    <col min="261" max="261" width="47.7109375" style="65" bestFit="1" customWidth="1"/>
    <col min="262" max="512" width="9.140625" style="65"/>
    <col min="513" max="513" width="8.85546875" style="65" customWidth="1"/>
    <col min="514" max="514" width="48.42578125" style="65" customWidth="1"/>
    <col min="515" max="515" width="13.42578125" style="65" customWidth="1"/>
    <col min="516" max="516" width="20" style="65" customWidth="1"/>
    <col min="517" max="517" width="47.7109375" style="65" bestFit="1" customWidth="1"/>
    <col min="518" max="768" width="9.140625" style="65"/>
    <col min="769" max="769" width="8.85546875" style="65" customWidth="1"/>
    <col min="770" max="770" width="48.42578125" style="65" customWidth="1"/>
    <col min="771" max="771" width="13.42578125" style="65" customWidth="1"/>
    <col min="772" max="772" width="20" style="65" customWidth="1"/>
    <col min="773" max="773" width="47.7109375" style="65" bestFit="1" customWidth="1"/>
    <col min="774" max="1024" width="9.140625" style="65"/>
    <col min="1025" max="1025" width="8.85546875" style="65" customWidth="1"/>
    <col min="1026" max="1026" width="48.42578125" style="65" customWidth="1"/>
    <col min="1027" max="1027" width="13.42578125" style="65" customWidth="1"/>
    <col min="1028" max="1028" width="20" style="65" customWidth="1"/>
    <col min="1029" max="1029" width="47.7109375" style="65" bestFit="1" customWidth="1"/>
    <col min="1030" max="1280" width="9.140625" style="65"/>
    <col min="1281" max="1281" width="8.85546875" style="65" customWidth="1"/>
    <col min="1282" max="1282" width="48.42578125" style="65" customWidth="1"/>
    <col min="1283" max="1283" width="13.42578125" style="65" customWidth="1"/>
    <col min="1284" max="1284" width="20" style="65" customWidth="1"/>
    <col min="1285" max="1285" width="47.7109375" style="65" bestFit="1" customWidth="1"/>
    <col min="1286" max="1536" width="9.140625" style="65"/>
    <col min="1537" max="1537" width="8.85546875" style="65" customWidth="1"/>
    <col min="1538" max="1538" width="48.42578125" style="65" customWidth="1"/>
    <col min="1539" max="1539" width="13.42578125" style="65" customWidth="1"/>
    <col min="1540" max="1540" width="20" style="65" customWidth="1"/>
    <col min="1541" max="1541" width="47.7109375" style="65" bestFit="1" customWidth="1"/>
    <col min="1542" max="1792" width="9.140625" style="65"/>
    <col min="1793" max="1793" width="8.85546875" style="65" customWidth="1"/>
    <col min="1794" max="1794" width="48.42578125" style="65" customWidth="1"/>
    <col min="1795" max="1795" width="13.42578125" style="65" customWidth="1"/>
    <col min="1796" max="1796" width="20" style="65" customWidth="1"/>
    <col min="1797" max="1797" width="47.7109375" style="65" bestFit="1" customWidth="1"/>
    <col min="1798" max="2048" width="9.140625" style="65"/>
    <col min="2049" max="2049" width="8.85546875" style="65" customWidth="1"/>
    <col min="2050" max="2050" width="48.42578125" style="65" customWidth="1"/>
    <col min="2051" max="2051" width="13.42578125" style="65" customWidth="1"/>
    <col min="2052" max="2052" width="20" style="65" customWidth="1"/>
    <col min="2053" max="2053" width="47.7109375" style="65" bestFit="1" customWidth="1"/>
    <col min="2054" max="2304" width="9.140625" style="65"/>
    <col min="2305" max="2305" width="8.85546875" style="65" customWidth="1"/>
    <col min="2306" max="2306" width="48.42578125" style="65" customWidth="1"/>
    <col min="2307" max="2307" width="13.42578125" style="65" customWidth="1"/>
    <col min="2308" max="2308" width="20" style="65" customWidth="1"/>
    <col min="2309" max="2309" width="47.7109375" style="65" bestFit="1" customWidth="1"/>
    <col min="2310" max="2560" width="9.140625" style="65"/>
    <col min="2561" max="2561" width="8.85546875" style="65" customWidth="1"/>
    <col min="2562" max="2562" width="48.42578125" style="65" customWidth="1"/>
    <col min="2563" max="2563" width="13.42578125" style="65" customWidth="1"/>
    <col min="2564" max="2564" width="20" style="65" customWidth="1"/>
    <col min="2565" max="2565" width="47.7109375" style="65" bestFit="1" customWidth="1"/>
    <col min="2566" max="2816" width="9.140625" style="65"/>
    <col min="2817" max="2817" width="8.85546875" style="65" customWidth="1"/>
    <col min="2818" max="2818" width="48.42578125" style="65" customWidth="1"/>
    <col min="2819" max="2819" width="13.42578125" style="65" customWidth="1"/>
    <col min="2820" max="2820" width="20" style="65" customWidth="1"/>
    <col min="2821" max="2821" width="47.7109375" style="65" bestFit="1" customWidth="1"/>
    <col min="2822" max="3072" width="9.140625" style="65"/>
    <col min="3073" max="3073" width="8.85546875" style="65" customWidth="1"/>
    <col min="3074" max="3074" width="48.42578125" style="65" customWidth="1"/>
    <col min="3075" max="3075" width="13.42578125" style="65" customWidth="1"/>
    <col min="3076" max="3076" width="20" style="65" customWidth="1"/>
    <col min="3077" max="3077" width="47.7109375" style="65" bestFit="1" customWidth="1"/>
    <col min="3078" max="3328" width="9.140625" style="65"/>
    <col min="3329" max="3329" width="8.85546875" style="65" customWidth="1"/>
    <col min="3330" max="3330" width="48.42578125" style="65" customWidth="1"/>
    <col min="3331" max="3331" width="13.42578125" style="65" customWidth="1"/>
    <col min="3332" max="3332" width="20" style="65" customWidth="1"/>
    <col min="3333" max="3333" width="47.7109375" style="65" bestFit="1" customWidth="1"/>
    <col min="3334" max="3584" width="9.140625" style="65"/>
    <col min="3585" max="3585" width="8.85546875" style="65" customWidth="1"/>
    <col min="3586" max="3586" width="48.42578125" style="65" customWidth="1"/>
    <col min="3587" max="3587" width="13.42578125" style="65" customWidth="1"/>
    <col min="3588" max="3588" width="20" style="65" customWidth="1"/>
    <col min="3589" max="3589" width="47.7109375" style="65" bestFit="1" customWidth="1"/>
    <col min="3590" max="3840" width="9.140625" style="65"/>
    <col min="3841" max="3841" width="8.85546875" style="65" customWidth="1"/>
    <col min="3842" max="3842" width="48.42578125" style="65" customWidth="1"/>
    <col min="3843" max="3843" width="13.42578125" style="65" customWidth="1"/>
    <col min="3844" max="3844" width="20" style="65" customWidth="1"/>
    <col min="3845" max="3845" width="47.7109375" style="65" bestFit="1" customWidth="1"/>
    <col min="3846" max="4096" width="9.140625" style="65"/>
    <col min="4097" max="4097" width="8.85546875" style="65" customWidth="1"/>
    <col min="4098" max="4098" width="48.42578125" style="65" customWidth="1"/>
    <col min="4099" max="4099" width="13.42578125" style="65" customWidth="1"/>
    <col min="4100" max="4100" width="20" style="65" customWidth="1"/>
    <col min="4101" max="4101" width="47.7109375" style="65" bestFit="1" customWidth="1"/>
    <col min="4102" max="4352" width="9.140625" style="65"/>
    <col min="4353" max="4353" width="8.85546875" style="65" customWidth="1"/>
    <col min="4354" max="4354" width="48.42578125" style="65" customWidth="1"/>
    <col min="4355" max="4355" width="13.42578125" style="65" customWidth="1"/>
    <col min="4356" max="4356" width="20" style="65" customWidth="1"/>
    <col min="4357" max="4357" width="47.7109375" style="65" bestFit="1" customWidth="1"/>
    <col min="4358" max="4608" width="9.140625" style="65"/>
    <col min="4609" max="4609" width="8.85546875" style="65" customWidth="1"/>
    <col min="4610" max="4610" width="48.42578125" style="65" customWidth="1"/>
    <col min="4611" max="4611" width="13.42578125" style="65" customWidth="1"/>
    <col min="4612" max="4612" width="20" style="65" customWidth="1"/>
    <col min="4613" max="4613" width="47.7109375" style="65" bestFit="1" customWidth="1"/>
    <col min="4614" max="4864" width="9.140625" style="65"/>
    <col min="4865" max="4865" width="8.85546875" style="65" customWidth="1"/>
    <col min="4866" max="4866" width="48.42578125" style="65" customWidth="1"/>
    <col min="4867" max="4867" width="13.42578125" style="65" customWidth="1"/>
    <col min="4868" max="4868" width="20" style="65" customWidth="1"/>
    <col min="4869" max="4869" width="47.7109375" style="65" bestFit="1" customWidth="1"/>
    <col min="4870" max="5120" width="9.140625" style="65"/>
    <col min="5121" max="5121" width="8.85546875" style="65" customWidth="1"/>
    <col min="5122" max="5122" width="48.42578125" style="65" customWidth="1"/>
    <col min="5123" max="5123" width="13.42578125" style="65" customWidth="1"/>
    <col min="5124" max="5124" width="20" style="65" customWidth="1"/>
    <col min="5125" max="5125" width="47.7109375" style="65" bestFit="1" customWidth="1"/>
    <col min="5126" max="5376" width="9.140625" style="65"/>
    <col min="5377" max="5377" width="8.85546875" style="65" customWidth="1"/>
    <col min="5378" max="5378" width="48.42578125" style="65" customWidth="1"/>
    <col min="5379" max="5379" width="13.42578125" style="65" customWidth="1"/>
    <col min="5380" max="5380" width="20" style="65" customWidth="1"/>
    <col min="5381" max="5381" width="47.7109375" style="65" bestFit="1" customWidth="1"/>
    <col min="5382" max="5632" width="9.140625" style="65"/>
    <col min="5633" max="5633" width="8.85546875" style="65" customWidth="1"/>
    <col min="5634" max="5634" width="48.42578125" style="65" customWidth="1"/>
    <col min="5635" max="5635" width="13.42578125" style="65" customWidth="1"/>
    <col min="5636" max="5636" width="20" style="65" customWidth="1"/>
    <col min="5637" max="5637" width="47.7109375" style="65" bestFit="1" customWidth="1"/>
    <col min="5638" max="5888" width="9.140625" style="65"/>
    <col min="5889" max="5889" width="8.85546875" style="65" customWidth="1"/>
    <col min="5890" max="5890" width="48.42578125" style="65" customWidth="1"/>
    <col min="5891" max="5891" width="13.42578125" style="65" customWidth="1"/>
    <col min="5892" max="5892" width="20" style="65" customWidth="1"/>
    <col min="5893" max="5893" width="47.7109375" style="65" bestFit="1" customWidth="1"/>
    <col min="5894" max="6144" width="9.140625" style="65"/>
    <col min="6145" max="6145" width="8.85546875" style="65" customWidth="1"/>
    <col min="6146" max="6146" width="48.42578125" style="65" customWidth="1"/>
    <col min="6147" max="6147" width="13.42578125" style="65" customWidth="1"/>
    <col min="6148" max="6148" width="20" style="65" customWidth="1"/>
    <col min="6149" max="6149" width="47.7109375" style="65" bestFit="1" customWidth="1"/>
    <col min="6150" max="6400" width="9.140625" style="65"/>
    <col min="6401" max="6401" width="8.85546875" style="65" customWidth="1"/>
    <col min="6402" max="6402" width="48.42578125" style="65" customWidth="1"/>
    <col min="6403" max="6403" width="13.42578125" style="65" customWidth="1"/>
    <col min="6404" max="6404" width="20" style="65" customWidth="1"/>
    <col min="6405" max="6405" width="47.7109375" style="65" bestFit="1" customWidth="1"/>
    <col min="6406" max="6656" width="9.140625" style="65"/>
    <col min="6657" max="6657" width="8.85546875" style="65" customWidth="1"/>
    <col min="6658" max="6658" width="48.42578125" style="65" customWidth="1"/>
    <col min="6659" max="6659" width="13.42578125" style="65" customWidth="1"/>
    <col min="6660" max="6660" width="20" style="65" customWidth="1"/>
    <col min="6661" max="6661" width="47.7109375" style="65" bestFit="1" customWidth="1"/>
    <col min="6662" max="6912" width="9.140625" style="65"/>
    <col min="6913" max="6913" width="8.85546875" style="65" customWidth="1"/>
    <col min="6914" max="6914" width="48.42578125" style="65" customWidth="1"/>
    <col min="6915" max="6915" width="13.42578125" style="65" customWidth="1"/>
    <col min="6916" max="6916" width="20" style="65" customWidth="1"/>
    <col min="6917" max="6917" width="47.7109375" style="65" bestFit="1" customWidth="1"/>
    <col min="6918" max="7168" width="9.140625" style="65"/>
    <col min="7169" max="7169" width="8.85546875" style="65" customWidth="1"/>
    <col min="7170" max="7170" width="48.42578125" style="65" customWidth="1"/>
    <col min="7171" max="7171" width="13.42578125" style="65" customWidth="1"/>
    <col min="7172" max="7172" width="20" style="65" customWidth="1"/>
    <col min="7173" max="7173" width="47.7109375" style="65" bestFit="1" customWidth="1"/>
    <col min="7174" max="7424" width="9.140625" style="65"/>
    <col min="7425" max="7425" width="8.85546875" style="65" customWidth="1"/>
    <col min="7426" max="7426" width="48.42578125" style="65" customWidth="1"/>
    <col min="7427" max="7427" width="13.42578125" style="65" customWidth="1"/>
    <col min="7428" max="7428" width="20" style="65" customWidth="1"/>
    <col min="7429" max="7429" width="47.7109375" style="65" bestFit="1" customWidth="1"/>
    <col min="7430" max="7680" width="9.140625" style="65"/>
    <col min="7681" max="7681" width="8.85546875" style="65" customWidth="1"/>
    <col min="7682" max="7682" width="48.42578125" style="65" customWidth="1"/>
    <col min="7683" max="7683" width="13.42578125" style="65" customWidth="1"/>
    <col min="7684" max="7684" width="20" style="65" customWidth="1"/>
    <col min="7685" max="7685" width="47.7109375" style="65" bestFit="1" customWidth="1"/>
    <col min="7686" max="7936" width="9.140625" style="65"/>
    <col min="7937" max="7937" width="8.85546875" style="65" customWidth="1"/>
    <col min="7938" max="7938" width="48.42578125" style="65" customWidth="1"/>
    <col min="7939" max="7939" width="13.42578125" style="65" customWidth="1"/>
    <col min="7940" max="7940" width="20" style="65" customWidth="1"/>
    <col min="7941" max="7941" width="47.7109375" style="65" bestFit="1" customWidth="1"/>
    <col min="7942" max="8192" width="9.140625" style="65"/>
    <col min="8193" max="8193" width="8.85546875" style="65" customWidth="1"/>
    <col min="8194" max="8194" width="48.42578125" style="65" customWidth="1"/>
    <col min="8195" max="8195" width="13.42578125" style="65" customWidth="1"/>
    <col min="8196" max="8196" width="20" style="65" customWidth="1"/>
    <col min="8197" max="8197" width="47.7109375" style="65" bestFit="1" customWidth="1"/>
    <col min="8198" max="8448" width="9.140625" style="65"/>
    <col min="8449" max="8449" width="8.85546875" style="65" customWidth="1"/>
    <col min="8450" max="8450" width="48.42578125" style="65" customWidth="1"/>
    <col min="8451" max="8451" width="13.42578125" style="65" customWidth="1"/>
    <col min="8452" max="8452" width="20" style="65" customWidth="1"/>
    <col min="8453" max="8453" width="47.7109375" style="65" bestFit="1" customWidth="1"/>
    <col min="8454" max="8704" width="9.140625" style="65"/>
    <col min="8705" max="8705" width="8.85546875" style="65" customWidth="1"/>
    <col min="8706" max="8706" width="48.42578125" style="65" customWidth="1"/>
    <col min="8707" max="8707" width="13.42578125" style="65" customWidth="1"/>
    <col min="8708" max="8708" width="20" style="65" customWidth="1"/>
    <col min="8709" max="8709" width="47.7109375" style="65" bestFit="1" customWidth="1"/>
    <col min="8710" max="8960" width="9.140625" style="65"/>
    <col min="8961" max="8961" width="8.85546875" style="65" customWidth="1"/>
    <col min="8962" max="8962" width="48.42578125" style="65" customWidth="1"/>
    <col min="8963" max="8963" width="13.42578125" style="65" customWidth="1"/>
    <col min="8964" max="8964" width="20" style="65" customWidth="1"/>
    <col min="8965" max="8965" width="47.7109375" style="65" bestFit="1" customWidth="1"/>
    <col min="8966" max="9216" width="9.140625" style="65"/>
    <col min="9217" max="9217" width="8.85546875" style="65" customWidth="1"/>
    <col min="9218" max="9218" width="48.42578125" style="65" customWidth="1"/>
    <col min="9219" max="9219" width="13.42578125" style="65" customWidth="1"/>
    <col min="9220" max="9220" width="20" style="65" customWidth="1"/>
    <col min="9221" max="9221" width="47.7109375" style="65" bestFit="1" customWidth="1"/>
    <col min="9222" max="9472" width="9.140625" style="65"/>
    <col min="9473" max="9473" width="8.85546875" style="65" customWidth="1"/>
    <col min="9474" max="9474" width="48.42578125" style="65" customWidth="1"/>
    <col min="9475" max="9475" width="13.42578125" style="65" customWidth="1"/>
    <col min="9476" max="9476" width="20" style="65" customWidth="1"/>
    <col min="9477" max="9477" width="47.7109375" style="65" bestFit="1" customWidth="1"/>
    <col min="9478" max="9728" width="9.140625" style="65"/>
    <col min="9729" max="9729" width="8.85546875" style="65" customWidth="1"/>
    <col min="9730" max="9730" width="48.42578125" style="65" customWidth="1"/>
    <col min="9731" max="9731" width="13.42578125" style="65" customWidth="1"/>
    <col min="9732" max="9732" width="20" style="65" customWidth="1"/>
    <col min="9733" max="9733" width="47.7109375" style="65" bestFit="1" customWidth="1"/>
    <col min="9734" max="9984" width="9.140625" style="65"/>
    <col min="9985" max="9985" width="8.85546875" style="65" customWidth="1"/>
    <col min="9986" max="9986" width="48.42578125" style="65" customWidth="1"/>
    <col min="9987" max="9987" width="13.42578125" style="65" customWidth="1"/>
    <col min="9988" max="9988" width="20" style="65" customWidth="1"/>
    <col min="9989" max="9989" width="47.7109375" style="65" bestFit="1" customWidth="1"/>
    <col min="9990" max="10240" width="9.140625" style="65"/>
    <col min="10241" max="10241" width="8.85546875" style="65" customWidth="1"/>
    <col min="10242" max="10242" width="48.42578125" style="65" customWidth="1"/>
    <col min="10243" max="10243" width="13.42578125" style="65" customWidth="1"/>
    <col min="10244" max="10244" width="20" style="65" customWidth="1"/>
    <col min="10245" max="10245" width="47.7109375" style="65" bestFit="1" customWidth="1"/>
    <col min="10246" max="10496" width="9.140625" style="65"/>
    <col min="10497" max="10497" width="8.85546875" style="65" customWidth="1"/>
    <col min="10498" max="10498" width="48.42578125" style="65" customWidth="1"/>
    <col min="10499" max="10499" width="13.42578125" style="65" customWidth="1"/>
    <col min="10500" max="10500" width="20" style="65" customWidth="1"/>
    <col min="10501" max="10501" width="47.7109375" style="65" bestFit="1" customWidth="1"/>
    <col min="10502" max="10752" width="9.140625" style="65"/>
    <col min="10753" max="10753" width="8.85546875" style="65" customWidth="1"/>
    <col min="10754" max="10754" width="48.42578125" style="65" customWidth="1"/>
    <col min="10755" max="10755" width="13.42578125" style="65" customWidth="1"/>
    <col min="10756" max="10756" width="20" style="65" customWidth="1"/>
    <col min="10757" max="10757" width="47.7109375" style="65" bestFit="1" customWidth="1"/>
    <col min="10758" max="11008" width="9.140625" style="65"/>
    <col min="11009" max="11009" width="8.85546875" style="65" customWidth="1"/>
    <col min="11010" max="11010" width="48.42578125" style="65" customWidth="1"/>
    <col min="11011" max="11011" width="13.42578125" style="65" customWidth="1"/>
    <col min="11012" max="11012" width="20" style="65" customWidth="1"/>
    <col min="11013" max="11013" width="47.7109375" style="65" bestFit="1" customWidth="1"/>
    <col min="11014" max="11264" width="9.140625" style="65"/>
    <col min="11265" max="11265" width="8.85546875" style="65" customWidth="1"/>
    <col min="11266" max="11266" width="48.42578125" style="65" customWidth="1"/>
    <col min="11267" max="11267" width="13.42578125" style="65" customWidth="1"/>
    <col min="11268" max="11268" width="20" style="65" customWidth="1"/>
    <col min="11269" max="11269" width="47.7109375" style="65" bestFit="1" customWidth="1"/>
    <col min="11270" max="11520" width="9.140625" style="65"/>
    <col min="11521" max="11521" width="8.85546875" style="65" customWidth="1"/>
    <col min="11522" max="11522" width="48.42578125" style="65" customWidth="1"/>
    <col min="11523" max="11523" width="13.42578125" style="65" customWidth="1"/>
    <col min="11524" max="11524" width="20" style="65" customWidth="1"/>
    <col min="11525" max="11525" width="47.7109375" style="65" bestFit="1" customWidth="1"/>
    <col min="11526" max="11776" width="9.140625" style="65"/>
    <col min="11777" max="11777" width="8.85546875" style="65" customWidth="1"/>
    <col min="11778" max="11778" width="48.42578125" style="65" customWidth="1"/>
    <col min="11779" max="11779" width="13.42578125" style="65" customWidth="1"/>
    <col min="11780" max="11780" width="20" style="65" customWidth="1"/>
    <col min="11781" max="11781" width="47.7109375" style="65" bestFit="1" customWidth="1"/>
    <col min="11782" max="12032" width="9.140625" style="65"/>
    <col min="12033" max="12033" width="8.85546875" style="65" customWidth="1"/>
    <col min="12034" max="12034" width="48.42578125" style="65" customWidth="1"/>
    <col min="12035" max="12035" width="13.42578125" style="65" customWidth="1"/>
    <col min="12036" max="12036" width="20" style="65" customWidth="1"/>
    <col min="12037" max="12037" width="47.7109375" style="65" bestFit="1" customWidth="1"/>
    <col min="12038" max="12288" width="9.140625" style="65"/>
    <col min="12289" max="12289" width="8.85546875" style="65" customWidth="1"/>
    <col min="12290" max="12290" width="48.42578125" style="65" customWidth="1"/>
    <col min="12291" max="12291" width="13.42578125" style="65" customWidth="1"/>
    <col min="12292" max="12292" width="20" style="65" customWidth="1"/>
    <col min="12293" max="12293" width="47.7109375" style="65" bestFit="1" customWidth="1"/>
    <col min="12294" max="12544" width="9.140625" style="65"/>
    <col min="12545" max="12545" width="8.85546875" style="65" customWidth="1"/>
    <col min="12546" max="12546" width="48.42578125" style="65" customWidth="1"/>
    <col min="12547" max="12547" width="13.42578125" style="65" customWidth="1"/>
    <col min="12548" max="12548" width="20" style="65" customWidth="1"/>
    <col min="12549" max="12549" width="47.7109375" style="65" bestFit="1" customWidth="1"/>
    <col min="12550" max="12800" width="9.140625" style="65"/>
    <col min="12801" max="12801" width="8.85546875" style="65" customWidth="1"/>
    <col min="12802" max="12802" width="48.42578125" style="65" customWidth="1"/>
    <col min="12803" max="12803" width="13.42578125" style="65" customWidth="1"/>
    <col min="12804" max="12804" width="20" style="65" customWidth="1"/>
    <col min="12805" max="12805" width="47.7109375" style="65" bestFit="1" customWidth="1"/>
    <col min="12806" max="13056" width="9.140625" style="65"/>
    <col min="13057" max="13057" width="8.85546875" style="65" customWidth="1"/>
    <col min="13058" max="13058" width="48.42578125" style="65" customWidth="1"/>
    <col min="13059" max="13059" width="13.42578125" style="65" customWidth="1"/>
    <col min="13060" max="13060" width="20" style="65" customWidth="1"/>
    <col min="13061" max="13061" width="47.7109375" style="65" bestFit="1" customWidth="1"/>
    <col min="13062" max="13312" width="9.140625" style="65"/>
    <col min="13313" max="13313" width="8.85546875" style="65" customWidth="1"/>
    <col min="13314" max="13314" width="48.42578125" style="65" customWidth="1"/>
    <col min="13315" max="13315" width="13.42578125" style="65" customWidth="1"/>
    <col min="13316" max="13316" width="20" style="65" customWidth="1"/>
    <col min="13317" max="13317" width="47.7109375" style="65" bestFit="1" customWidth="1"/>
    <col min="13318" max="13568" width="9.140625" style="65"/>
    <col min="13569" max="13569" width="8.85546875" style="65" customWidth="1"/>
    <col min="13570" max="13570" width="48.42578125" style="65" customWidth="1"/>
    <col min="13571" max="13571" width="13.42578125" style="65" customWidth="1"/>
    <col min="13572" max="13572" width="20" style="65" customWidth="1"/>
    <col min="13573" max="13573" width="47.7109375" style="65" bestFit="1" customWidth="1"/>
    <col min="13574" max="13824" width="9.140625" style="65"/>
    <col min="13825" max="13825" width="8.85546875" style="65" customWidth="1"/>
    <col min="13826" max="13826" width="48.42578125" style="65" customWidth="1"/>
    <col min="13827" max="13827" width="13.42578125" style="65" customWidth="1"/>
    <col min="13828" max="13828" width="20" style="65" customWidth="1"/>
    <col min="13829" max="13829" width="47.7109375" style="65" bestFit="1" customWidth="1"/>
    <col min="13830" max="14080" width="9.140625" style="65"/>
    <col min="14081" max="14081" width="8.85546875" style="65" customWidth="1"/>
    <col min="14082" max="14082" width="48.42578125" style="65" customWidth="1"/>
    <col min="14083" max="14083" width="13.42578125" style="65" customWidth="1"/>
    <col min="14084" max="14084" width="20" style="65" customWidth="1"/>
    <col min="14085" max="14085" width="47.7109375" style="65" bestFit="1" customWidth="1"/>
    <col min="14086" max="14336" width="9.140625" style="65"/>
    <col min="14337" max="14337" width="8.85546875" style="65" customWidth="1"/>
    <col min="14338" max="14338" width="48.42578125" style="65" customWidth="1"/>
    <col min="14339" max="14339" width="13.42578125" style="65" customWidth="1"/>
    <col min="14340" max="14340" width="20" style="65" customWidth="1"/>
    <col min="14341" max="14341" width="47.7109375" style="65" bestFit="1" customWidth="1"/>
    <col min="14342" max="14592" width="9.140625" style="65"/>
    <col min="14593" max="14593" width="8.85546875" style="65" customWidth="1"/>
    <col min="14594" max="14594" width="48.42578125" style="65" customWidth="1"/>
    <col min="14595" max="14595" width="13.42578125" style="65" customWidth="1"/>
    <col min="14596" max="14596" width="20" style="65" customWidth="1"/>
    <col min="14597" max="14597" width="47.7109375" style="65" bestFit="1" customWidth="1"/>
    <col min="14598" max="14848" width="9.140625" style="65"/>
    <col min="14849" max="14849" width="8.85546875" style="65" customWidth="1"/>
    <col min="14850" max="14850" width="48.42578125" style="65" customWidth="1"/>
    <col min="14851" max="14851" width="13.42578125" style="65" customWidth="1"/>
    <col min="14852" max="14852" width="20" style="65" customWidth="1"/>
    <col min="14853" max="14853" width="47.7109375" style="65" bestFit="1" customWidth="1"/>
    <col min="14854" max="15104" width="9.140625" style="65"/>
    <col min="15105" max="15105" width="8.85546875" style="65" customWidth="1"/>
    <col min="15106" max="15106" width="48.42578125" style="65" customWidth="1"/>
    <col min="15107" max="15107" width="13.42578125" style="65" customWidth="1"/>
    <col min="15108" max="15108" width="20" style="65" customWidth="1"/>
    <col min="15109" max="15109" width="47.7109375" style="65" bestFit="1" customWidth="1"/>
    <col min="15110" max="15360" width="9.140625" style="65"/>
    <col min="15361" max="15361" width="8.85546875" style="65" customWidth="1"/>
    <col min="15362" max="15362" width="48.42578125" style="65" customWidth="1"/>
    <col min="15363" max="15363" width="13.42578125" style="65" customWidth="1"/>
    <col min="15364" max="15364" width="20" style="65" customWidth="1"/>
    <col min="15365" max="15365" width="47.7109375" style="65" bestFit="1" customWidth="1"/>
    <col min="15366" max="15616" width="9.140625" style="65"/>
    <col min="15617" max="15617" width="8.85546875" style="65" customWidth="1"/>
    <col min="15618" max="15618" width="48.42578125" style="65" customWidth="1"/>
    <col min="15619" max="15619" width="13.42578125" style="65" customWidth="1"/>
    <col min="15620" max="15620" width="20" style="65" customWidth="1"/>
    <col min="15621" max="15621" width="47.7109375" style="65" bestFit="1" customWidth="1"/>
    <col min="15622" max="15872" width="9.140625" style="65"/>
    <col min="15873" max="15873" width="8.85546875" style="65" customWidth="1"/>
    <col min="15874" max="15874" width="48.42578125" style="65" customWidth="1"/>
    <col min="15875" max="15875" width="13.42578125" style="65" customWidth="1"/>
    <col min="15876" max="15876" width="20" style="65" customWidth="1"/>
    <col min="15877" max="15877" width="47.7109375" style="65" bestFit="1" customWidth="1"/>
    <col min="15878" max="16128" width="9.140625" style="65"/>
    <col min="16129" max="16129" width="8.85546875" style="65" customWidth="1"/>
    <col min="16130" max="16130" width="48.42578125" style="65" customWidth="1"/>
    <col min="16131" max="16131" width="13.42578125" style="65" customWidth="1"/>
    <col min="16132" max="16132" width="20" style="65" customWidth="1"/>
    <col min="16133" max="16133" width="47.7109375" style="65" bestFit="1" customWidth="1"/>
    <col min="16134" max="16384" width="9.140625" style="65"/>
  </cols>
  <sheetData>
    <row r="1" spans="1:5" ht="12.75" customHeight="1" x14ac:dyDescent="0.2">
      <c r="A1" s="569" t="s">
        <v>34</v>
      </c>
      <c r="B1" s="570"/>
      <c r="C1" s="570"/>
      <c r="D1" s="571"/>
    </row>
    <row r="2" spans="1:5" ht="13.5" customHeight="1" thickBot="1" x14ac:dyDescent="0.25">
      <c r="A2" s="572"/>
      <c r="B2" s="573"/>
      <c r="C2" s="573"/>
      <c r="D2" s="574"/>
    </row>
    <row r="3" spans="1:5" ht="18.75" customHeight="1" thickBot="1" x14ac:dyDescent="0.25">
      <c r="A3" s="575" t="s">
        <v>215</v>
      </c>
      <c r="B3" s="576"/>
      <c r="C3" s="576"/>
      <c r="D3" s="577"/>
      <c r="E3" s="66" t="s">
        <v>35</v>
      </c>
    </row>
    <row r="4" spans="1:5" ht="12.75" customHeight="1" x14ac:dyDescent="0.2">
      <c r="A4" s="566" t="s">
        <v>216</v>
      </c>
      <c r="B4" s="567"/>
      <c r="C4" s="567"/>
      <c r="D4" s="568"/>
      <c r="E4" s="67"/>
    </row>
    <row r="5" spans="1:5" ht="12.75" customHeight="1" x14ac:dyDescent="0.2">
      <c r="A5" s="564" t="s">
        <v>36</v>
      </c>
      <c r="B5" s="68" t="s">
        <v>37</v>
      </c>
      <c r="C5" s="69">
        <v>270</v>
      </c>
      <c r="D5" s="578" t="s">
        <v>38</v>
      </c>
      <c r="E5" s="580" t="s">
        <v>217</v>
      </c>
    </row>
    <row r="6" spans="1:5" x14ac:dyDescent="0.2">
      <c r="A6" s="560"/>
      <c r="B6" s="70" t="s">
        <v>39</v>
      </c>
      <c r="C6" s="71">
        <v>200</v>
      </c>
      <c r="D6" s="562"/>
      <c r="E6" s="581"/>
    </row>
    <row r="7" spans="1:5" x14ac:dyDescent="0.2">
      <c r="A7" s="565"/>
      <c r="B7" s="72" t="s">
        <v>40</v>
      </c>
      <c r="C7" s="73">
        <v>135</v>
      </c>
      <c r="D7" s="579"/>
      <c r="E7" s="582"/>
    </row>
    <row r="8" spans="1:5" ht="12.75" customHeight="1" x14ac:dyDescent="0.2">
      <c r="A8" s="557" t="s">
        <v>218</v>
      </c>
      <c r="B8" s="558"/>
      <c r="C8" s="558"/>
      <c r="D8" s="559"/>
      <c r="E8" s="74"/>
    </row>
    <row r="9" spans="1:5" ht="12.75" customHeight="1" x14ac:dyDescent="0.2">
      <c r="A9" s="564" t="s">
        <v>41</v>
      </c>
      <c r="B9" s="68" t="s">
        <v>12</v>
      </c>
      <c r="C9" s="69">
        <v>2740</v>
      </c>
      <c r="D9" s="578" t="s">
        <v>42</v>
      </c>
      <c r="E9" s="580" t="s">
        <v>249</v>
      </c>
    </row>
    <row r="10" spans="1:5" x14ac:dyDescent="0.2">
      <c r="A10" s="560"/>
      <c r="B10" s="70" t="s">
        <v>11</v>
      </c>
      <c r="C10" s="71">
        <v>3230</v>
      </c>
      <c r="D10" s="562"/>
      <c r="E10" s="581"/>
    </row>
    <row r="11" spans="1:5" x14ac:dyDescent="0.2">
      <c r="A11" s="560"/>
      <c r="B11" s="70" t="s">
        <v>13</v>
      </c>
      <c r="C11" s="71">
        <v>1860</v>
      </c>
      <c r="D11" s="562"/>
      <c r="E11" s="581"/>
    </row>
    <row r="12" spans="1:5" x14ac:dyDescent="0.2">
      <c r="A12" s="560"/>
      <c r="B12" s="70" t="s">
        <v>219</v>
      </c>
      <c r="C12" s="71">
        <v>1600</v>
      </c>
      <c r="D12" s="579"/>
      <c r="E12" s="581"/>
    </row>
    <row r="13" spans="1:5" x14ac:dyDescent="0.2">
      <c r="A13" s="560"/>
      <c r="B13" s="75" t="s">
        <v>117</v>
      </c>
      <c r="C13" s="71">
        <v>1884</v>
      </c>
      <c r="D13" s="578" t="s">
        <v>193</v>
      </c>
      <c r="E13" s="581"/>
    </row>
    <row r="14" spans="1:5" x14ac:dyDescent="0.2">
      <c r="A14" s="560"/>
      <c r="B14" s="70" t="s">
        <v>220</v>
      </c>
      <c r="C14" s="71">
        <v>400</v>
      </c>
      <c r="D14" s="562"/>
      <c r="E14" s="581"/>
    </row>
    <row r="15" spans="1:5" x14ac:dyDescent="0.2">
      <c r="A15" s="565"/>
      <c r="B15" s="70" t="s">
        <v>174</v>
      </c>
      <c r="C15" s="71">
        <v>1300</v>
      </c>
      <c r="D15" s="579"/>
      <c r="E15" s="582"/>
    </row>
    <row r="16" spans="1:5" ht="12.75" customHeight="1" x14ac:dyDescent="0.2">
      <c r="A16" s="76" t="s">
        <v>221</v>
      </c>
      <c r="B16" s="77"/>
      <c r="C16" s="78"/>
      <c r="D16" s="79"/>
      <c r="E16" s="80"/>
    </row>
    <row r="17" spans="1:5" ht="12" customHeight="1" x14ac:dyDescent="0.2">
      <c r="A17" s="81" t="s">
        <v>43</v>
      </c>
      <c r="B17" s="70" t="s">
        <v>44</v>
      </c>
      <c r="C17" s="71">
        <v>185</v>
      </c>
      <c r="D17" s="82" t="s">
        <v>175</v>
      </c>
      <c r="E17" s="580" t="s">
        <v>217</v>
      </c>
    </row>
    <row r="18" spans="1:5" x14ac:dyDescent="0.2">
      <c r="A18" s="81"/>
      <c r="B18" s="70" t="s">
        <v>46</v>
      </c>
      <c r="C18" s="71">
        <v>220</v>
      </c>
      <c r="D18" s="82"/>
      <c r="E18" s="581"/>
    </row>
    <row r="19" spans="1:5" x14ac:dyDescent="0.2">
      <c r="A19" s="81"/>
      <c r="B19" s="70" t="s">
        <v>47</v>
      </c>
      <c r="C19" s="71">
        <v>305</v>
      </c>
      <c r="D19" s="82"/>
      <c r="E19" s="581"/>
    </row>
    <row r="20" spans="1:5" ht="12.75" customHeight="1" x14ac:dyDescent="0.2">
      <c r="A20" s="81"/>
      <c r="B20" s="70" t="s">
        <v>48</v>
      </c>
      <c r="C20" s="71">
        <v>215</v>
      </c>
      <c r="D20" s="82"/>
      <c r="E20" s="581"/>
    </row>
    <row r="21" spans="1:5" x14ac:dyDescent="0.2">
      <c r="A21" s="81"/>
      <c r="B21" s="70" t="s">
        <v>49</v>
      </c>
      <c r="C21" s="71">
        <v>155</v>
      </c>
      <c r="D21" s="82"/>
      <c r="E21" s="581"/>
    </row>
    <row r="22" spans="1:5" x14ac:dyDescent="0.2">
      <c r="A22" s="81"/>
      <c r="B22" s="70" t="s">
        <v>50</v>
      </c>
      <c r="C22" s="71">
        <v>195</v>
      </c>
      <c r="D22" s="82"/>
      <c r="E22" s="581"/>
    </row>
    <row r="23" spans="1:5" x14ac:dyDescent="0.2">
      <c r="A23" s="81"/>
      <c r="B23" s="70" t="s">
        <v>51</v>
      </c>
      <c r="C23" s="71">
        <v>265</v>
      </c>
      <c r="D23" s="82"/>
      <c r="E23" s="581"/>
    </row>
    <row r="24" spans="1:5" x14ac:dyDescent="0.2">
      <c r="A24" s="83"/>
      <c r="B24" s="72" t="s">
        <v>52</v>
      </c>
      <c r="C24" s="73">
        <v>205</v>
      </c>
      <c r="D24" s="84"/>
      <c r="E24" s="581"/>
    </row>
    <row r="25" spans="1:5" ht="12.75" customHeight="1" x14ac:dyDescent="0.2">
      <c r="A25" s="85"/>
      <c r="B25" s="68" t="s">
        <v>53</v>
      </c>
      <c r="C25" s="69">
        <v>175</v>
      </c>
      <c r="D25" s="86"/>
      <c r="E25" s="581"/>
    </row>
    <row r="26" spans="1:5" ht="12.75" customHeight="1" x14ac:dyDescent="0.2">
      <c r="A26" s="81" t="s">
        <v>54</v>
      </c>
      <c r="B26" s="70" t="s">
        <v>55</v>
      </c>
      <c r="C26" s="71">
        <v>320</v>
      </c>
      <c r="D26" s="82" t="s">
        <v>45</v>
      </c>
      <c r="E26" s="581"/>
    </row>
    <row r="27" spans="1:5" x14ac:dyDescent="0.2">
      <c r="A27" s="81"/>
      <c r="B27" s="70" t="s">
        <v>56</v>
      </c>
      <c r="C27" s="71">
        <v>215</v>
      </c>
      <c r="D27" s="82"/>
      <c r="E27" s="581"/>
    </row>
    <row r="28" spans="1:5" x14ac:dyDescent="0.2">
      <c r="A28" s="87"/>
      <c r="B28" s="72" t="s">
        <v>57</v>
      </c>
      <c r="C28" s="73">
        <v>200</v>
      </c>
      <c r="D28" s="88"/>
      <c r="E28" s="582"/>
    </row>
    <row r="29" spans="1:5" ht="12.75" customHeight="1" x14ac:dyDescent="0.2">
      <c r="A29" s="89" t="s">
        <v>58</v>
      </c>
      <c r="B29" s="90" t="s">
        <v>251</v>
      </c>
      <c r="C29" s="91">
        <v>1210</v>
      </c>
      <c r="D29" s="92" t="s">
        <v>45</v>
      </c>
      <c r="E29" s="174" t="s">
        <v>252</v>
      </c>
    </row>
    <row r="30" spans="1:5" ht="12.75" customHeight="1" x14ac:dyDescent="0.2">
      <c r="A30" s="564" t="s">
        <v>59</v>
      </c>
      <c r="B30" s="93" t="s">
        <v>60</v>
      </c>
      <c r="C30" s="94">
        <v>125</v>
      </c>
      <c r="D30" s="578" t="s">
        <v>45</v>
      </c>
      <c r="E30" s="580" t="s">
        <v>217</v>
      </c>
    </row>
    <row r="31" spans="1:5" x14ac:dyDescent="0.2">
      <c r="A31" s="565"/>
      <c r="B31" s="95" t="s">
        <v>61</v>
      </c>
      <c r="C31" s="96">
        <v>225</v>
      </c>
      <c r="D31" s="579"/>
      <c r="E31" s="582"/>
    </row>
    <row r="32" spans="1:5" ht="12.75" customHeight="1" x14ac:dyDescent="0.2">
      <c r="A32" s="557" t="s">
        <v>62</v>
      </c>
      <c r="B32" s="558"/>
      <c r="C32" s="558"/>
      <c r="D32" s="559"/>
      <c r="E32" s="74"/>
    </row>
    <row r="33" spans="1:5" ht="12.75" customHeight="1" x14ac:dyDescent="0.2">
      <c r="A33" s="564" t="s">
        <v>63</v>
      </c>
      <c r="B33" s="65" t="s">
        <v>64</v>
      </c>
      <c r="C33" s="94">
        <v>45</v>
      </c>
      <c r="D33" s="578" t="s">
        <v>38</v>
      </c>
      <c r="E33" s="580" t="s">
        <v>217</v>
      </c>
    </row>
    <row r="34" spans="1:5" x14ac:dyDescent="0.2">
      <c r="A34" s="560"/>
      <c r="B34" s="65" t="s">
        <v>65</v>
      </c>
      <c r="C34" s="97">
        <v>95</v>
      </c>
      <c r="D34" s="562"/>
      <c r="E34" s="581"/>
    </row>
    <row r="35" spans="1:5" x14ac:dyDescent="0.2">
      <c r="A35" s="560"/>
      <c r="B35" s="65" t="s">
        <v>66</v>
      </c>
      <c r="C35" s="97">
        <v>120</v>
      </c>
      <c r="D35" s="562"/>
      <c r="E35" s="581"/>
    </row>
    <row r="36" spans="1:5" x14ac:dyDescent="0.2">
      <c r="A36" s="560"/>
      <c r="B36" s="65" t="s">
        <v>67</v>
      </c>
      <c r="C36" s="97">
        <v>100</v>
      </c>
      <c r="D36" s="562"/>
      <c r="E36" s="581"/>
    </row>
    <row r="37" spans="1:5" x14ac:dyDescent="0.2">
      <c r="A37" s="560"/>
      <c r="B37" s="65" t="s">
        <v>68</v>
      </c>
      <c r="C37" s="97">
        <v>100</v>
      </c>
      <c r="D37" s="562"/>
      <c r="E37" s="581"/>
    </row>
    <row r="38" spans="1:5" x14ac:dyDescent="0.2">
      <c r="A38" s="560"/>
      <c r="B38" s="65" t="s">
        <v>69</v>
      </c>
      <c r="C38" s="97">
        <v>55</v>
      </c>
      <c r="D38" s="562"/>
      <c r="E38" s="581"/>
    </row>
    <row r="39" spans="1:5" x14ac:dyDescent="0.2">
      <c r="A39" s="560"/>
      <c r="B39" s="65" t="s">
        <v>70</v>
      </c>
      <c r="C39" s="97">
        <v>60</v>
      </c>
      <c r="D39" s="562"/>
      <c r="E39" s="581"/>
    </row>
    <row r="40" spans="1:5" ht="13.5" thickBot="1" x14ac:dyDescent="0.25">
      <c r="A40" s="561"/>
      <c r="B40" s="65" t="s">
        <v>222</v>
      </c>
      <c r="C40" s="97">
        <v>65</v>
      </c>
      <c r="D40" s="563"/>
      <c r="E40" s="583"/>
    </row>
    <row r="41" spans="1:5" ht="18.75" customHeight="1" thickBot="1" x14ac:dyDescent="0.25">
      <c r="A41" s="575" t="s">
        <v>223</v>
      </c>
      <c r="B41" s="576"/>
      <c r="C41" s="576"/>
      <c r="D41" s="577"/>
      <c r="E41" s="98"/>
    </row>
    <row r="42" spans="1:5" ht="12.75" customHeight="1" x14ac:dyDescent="0.2">
      <c r="A42" s="566" t="s">
        <v>71</v>
      </c>
      <c r="B42" s="567"/>
      <c r="C42" s="567"/>
      <c r="D42" s="568"/>
      <c r="E42" s="74"/>
    </row>
    <row r="43" spans="1:5" ht="12.75" customHeight="1" x14ac:dyDescent="0.2">
      <c r="A43" s="564" t="s">
        <v>36</v>
      </c>
      <c r="B43" s="75" t="s">
        <v>12</v>
      </c>
      <c r="C43" s="99">
        <v>2740</v>
      </c>
      <c r="D43" s="578" t="s">
        <v>42</v>
      </c>
      <c r="E43" s="580" t="s">
        <v>249</v>
      </c>
    </row>
    <row r="44" spans="1:5" x14ac:dyDescent="0.2">
      <c r="A44" s="560"/>
      <c r="B44" s="75" t="s">
        <v>11</v>
      </c>
      <c r="C44" s="99">
        <v>3230</v>
      </c>
      <c r="D44" s="562"/>
      <c r="E44" s="581"/>
    </row>
    <row r="45" spans="1:5" x14ac:dyDescent="0.2">
      <c r="A45" s="560"/>
      <c r="B45" s="75" t="s">
        <v>13</v>
      </c>
      <c r="C45" s="99">
        <v>1860</v>
      </c>
      <c r="D45" s="562"/>
      <c r="E45" s="581"/>
    </row>
    <row r="46" spans="1:5" x14ac:dyDescent="0.2">
      <c r="A46" s="560"/>
      <c r="B46" s="75" t="s">
        <v>173</v>
      </c>
      <c r="C46" s="99">
        <v>1600</v>
      </c>
      <c r="D46" s="562"/>
      <c r="E46" s="581"/>
    </row>
    <row r="47" spans="1:5" x14ac:dyDescent="0.2">
      <c r="A47" s="565"/>
      <c r="B47" s="72" t="s">
        <v>72</v>
      </c>
      <c r="C47" s="100">
        <v>3185</v>
      </c>
      <c r="D47" s="579"/>
      <c r="E47" s="582"/>
    </row>
    <row r="48" spans="1:5" ht="12.75" customHeight="1" x14ac:dyDescent="0.2">
      <c r="A48" s="557" t="s">
        <v>73</v>
      </c>
      <c r="B48" s="558"/>
      <c r="C48" s="558"/>
      <c r="D48" s="559"/>
      <c r="E48" s="74"/>
    </row>
    <row r="49" spans="1:5" x14ac:dyDescent="0.2">
      <c r="A49" s="101"/>
      <c r="B49" s="102" t="s">
        <v>176</v>
      </c>
      <c r="C49" s="103">
        <v>295</v>
      </c>
      <c r="D49" s="578" t="s">
        <v>75</v>
      </c>
      <c r="E49" s="580" t="s">
        <v>217</v>
      </c>
    </row>
    <row r="50" spans="1:5" ht="12.75" customHeight="1" x14ac:dyDescent="0.2">
      <c r="A50" s="560" t="s">
        <v>41</v>
      </c>
      <c r="B50" s="65" t="s">
        <v>74</v>
      </c>
      <c r="C50" s="71">
        <v>110</v>
      </c>
      <c r="D50" s="562"/>
      <c r="E50" s="581"/>
    </row>
    <row r="51" spans="1:5" x14ac:dyDescent="0.2">
      <c r="A51" s="560"/>
      <c r="B51" s="65" t="s">
        <v>76</v>
      </c>
      <c r="C51" s="71">
        <v>80</v>
      </c>
      <c r="D51" s="562"/>
      <c r="E51" s="581"/>
    </row>
    <row r="52" spans="1:5" x14ac:dyDescent="0.2">
      <c r="A52" s="560"/>
      <c r="B52" s="65" t="s">
        <v>77</v>
      </c>
      <c r="C52" s="71">
        <v>25</v>
      </c>
      <c r="D52" s="562"/>
      <c r="E52" s="581"/>
    </row>
    <row r="53" spans="1:5" x14ac:dyDescent="0.2">
      <c r="A53" s="560"/>
      <c r="B53" s="65" t="s">
        <v>78</v>
      </c>
      <c r="C53" s="71">
        <v>30</v>
      </c>
      <c r="D53" s="562"/>
      <c r="E53" s="581"/>
    </row>
    <row r="54" spans="1:5" x14ac:dyDescent="0.2">
      <c r="A54" s="560"/>
      <c r="B54" s="65" t="s">
        <v>177</v>
      </c>
      <c r="C54" s="71">
        <v>27</v>
      </c>
      <c r="D54" s="562"/>
      <c r="E54" s="581"/>
    </row>
    <row r="55" spans="1:5" x14ac:dyDescent="0.2">
      <c r="A55" s="560"/>
      <c r="B55" s="65" t="s">
        <v>79</v>
      </c>
      <c r="C55" s="71">
        <v>70</v>
      </c>
      <c r="D55" s="562"/>
      <c r="E55" s="581"/>
    </row>
    <row r="56" spans="1:5" x14ac:dyDescent="0.2">
      <c r="A56" s="560"/>
      <c r="B56" s="65" t="s">
        <v>80</v>
      </c>
      <c r="C56" s="71">
        <v>70</v>
      </c>
      <c r="D56" s="562"/>
      <c r="E56" s="581"/>
    </row>
    <row r="57" spans="1:5" x14ac:dyDescent="0.2">
      <c r="A57" s="560"/>
      <c r="B57" s="65" t="s">
        <v>81</v>
      </c>
      <c r="C57" s="71">
        <v>60</v>
      </c>
      <c r="D57" s="562"/>
      <c r="E57" s="581"/>
    </row>
    <row r="58" spans="1:5" x14ac:dyDescent="0.2">
      <c r="A58" s="560"/>
      <c r="B58" s="65" t="s">
        <v>82</v>
      </c>
      <c r="C58" s="71">
        <v>30</v>
      </c>
      <c r="D58" s="562"/>
      <c r="E58" s="581"/>
    </row>
    <row r="59" spans="1:5" x14ac:dyDescent="0.2">
      <c r="A59" s="560"/>
      <c r="B59" s="65" t="s">
        <v>83</v>
      </c>
      <c r="C59" s="71">
        <v>75</v>
      </c>
      <c r="D59" s="562"/>
      <c r="E59" s="581"/>
    </row>
    <row r="60" spans="1:5" x14ac:dyDescent="0.2">
      <c r="A60" s="560"/>
      <c r="B60" s="65" t="s">
        <v>84</v>
      </c>
      <c r="C60" s="71">
        <v>30</v>
      </c>
      <c r="D60" s="562"/>
      <c r="E60" s="581"/>
    </row>
    <row r="61" spans="1:5" x14ac:dyDescent="0.2">
      <c r="A61" s="83"/>
      <c r="B61" s="72" t="s">
        <v>178</v>
      </c>
      <c r="C61" s="96">
        <v>13</v>
      </c>
      <c r="D61" s="579"/>
      <c r="E61" s="582"/>
    </row>
    <row r="62" spans="1:5" ht="12.75" customHeight="1" x14ac:dyDescent="0.2">
      <c r="A62" s="557" t="s">
        <v>85</v>
      </c>
      <c r="B62" s="558"/>
      <c r="C62" s="558"/>
      <c r="D62" s="559"/>
      <c r="E62" s="80"/>
    </row>
    <row r="63" spans="1:5" ht="12.75" customHeight="1" x14ac:dyDescent="0.2">
      <c r="A63" s="564" t="s">
        <v>41</v>
      </c>
      <c r="B63" s="104" t="s">
        <v>86</v>
      </c>
      <c r="C63" s="94">
        <v>630</v>
      </c>
      <c r="D63" s="578" t="s">
        <v>75</v>
      </c>
      <c r="E63" s="580" t="s">
        <v>217</v>
      </c>
    </row>
    <row r="64" spans="1:5" x14ac:dyDescent="0.2">
      <c r="A64" s="560"/>
      <c r="B64" s="65" t="s">
        <v>87</v>
      </c>
      <c r="C64" s="97">
        <v>480</v>
      </c>
      <c r="D64" s="562"/>
      <c r="E64" s="581"/>
    </row>
    <row r="65" spans="1:5" x14ac:dyDescent="0.2">
      <c r="A65" s="560"/>
      <c r="B65" s="65" t="s">
        <v>88</v>
      </c>
      <c r="C65" s="97">
        <v>300</v>
      </c>
      <c r="D65" s="562"/>
      <c r="E65" s="581"/>
    </row>
    <row r="66" spans="1:5" x14ac:dyDescent="0.2">
      <c r="A66" s="560"/>
      <c r="B66" s="65" t="s">
        <v>74</v>
      </c>
      <c r="C66" s="97">
        <v>130</v>
      </c>
      <c r="D66" s="562"/>
      <c r="E66" s="581"/>
    </row>
    <row r="67" spans="1:5" x14ac:dyDescent="0.2">
      <c r="A67" s="560"/>
      <c r="B67" s="65" t="s">
        <v>76</v>
      </c>
      <c r="C67" s="97">
        <v>95</v>
      </c>
      <c r="D67" s="562"/>
      <c r="E67" s="581"/>
    </row>
    <row r="68" spans="1:5" x14ac:dyDescent="0.2">
      <c r="A68" s="560"/>
      <c r="B68" s="65" t="s">
        <v>77</v>
      </c>
      <c r="C68" s="97">
        <v>20</v>
      </c>
      <c r="D68" s="562"/>
      <c r="E68" s="581"/>
    </row>
    <row r="69" spans="1:5" x14ac:dyDescent="0.2">
      <c r="A69" s="560"/>
      <c r="B69" s="65" t="s">
        <v>78</v>
      </c>
      <c r="C69" s="97">
        <v>25</v>
      </c>
      <c r="D69" s="562"/>
      <c r="E69" s="581"/>
    </row>
    <row r="70" spans="1:5" x14ac:dyDescent="0.2">
      <c r="A70" s="560"/>
      <c r="B70" s="65" t="s">
        <v>177</v>
      </c>
      <c r="C70" s="97">
        <v>22</v>
      </c>
      <c r="D70" s="562"/>
      <c r="E70" s="581"/>
    </row>
    <row r="71" spans="1:5" x14ac:dyDescent="0.2">
      <c r="A71" s="560"/>
      <c r="B71" s="65" t="s">
        <v>89</v>
      </c>
      <c r="C71" s="97">
        <v>65</v>
      </c>
      <c r="D71" s="562"/>
      <c r="E71" s="581"/>
    </row>
    <row r="72" spans="1:5" x14ac:dyDescent="0.2">
      <c r="A72" s="560"/>
      <c r="B72" s="65" t="s">
        <v>90</v>
      </c>
      <c r="C72" s="97">
        <v>75</v>
      </c>
      <c r="D72" s="562"/>
      <c r="E72" s="581"/>
    </row>
    <row r="73" spans="1:5" x14ac:dyDescent="0.2">
      <c r="A73" s="560"/>
      <c r="B73" s="65" t="s">
        <v>91</v>
      </c>
      <c r="C73" s="97">
        <v>60</v>
      </c>
      <c r="D73" s="562"/>
      <c r="E73" s="581"/>
    </row>
    <row r="74" spans="1:5" x14ac:dyDescent="0.2">
      <c r="A74" s="560"/>
      <c r="B74" s="65" t="s">
        <v>92</v>
      </c>
      <c r="C74" s="97">
        <v>50</v>
      </c>
      <c r="D74" s="562"/>
      <c r="E74" s="581"/>
    </row>
    <row r="75" spans="1:5" x14ac:dyDescent="0.2">
      <c r="A75" s="560"/>
      <c r="B75" s="65" t="s">
        <v>179</v>
      </c>
      <c r="C75" s="97">
        <v>85</v>
      </c>
      <c r="D75" s="562"/>
      <c r="E75" s="581"/>
    </row>
    <row r="76" spans="1:5" x14ac:dyDescent="0.2">
      <c r="A76" s="560"/>
      <c r="B76" s="65" t="s">
        <v>180</v>
      </c>
      <c r="C76" s="97">
        <v>45</v>
      </c>
      <c r="D76" s="562"/>
      <c r="E76" s="581"/>
    </row>
    <row r="77" spans="1:5" ht="13.5" thickBot="1" x14ac:dyDescent="0.25">
      <c r="A77" s="561"/>
      <c r="B77" s="105" t="s">
        <v>181</v>
      </c>
      <c r="C77" s="106">
        <v>23</v>
      </c>
      <c r="D77" s="563"/>
      <c r="E77" s="583"/>
    </row>
    <row r="78" spans="1:5" ht="18.75" customHeight="1" thickBot="1" x14ac:dyDescent="0.25">
      <c r="A78" s="575" t="s">
        <v>224</v>
      </c>
      <c r="B78" s="576"/>
      <c r="C78" s="576"/>
      <c r="D78" s="577"/>
      <c r="E78" s="98"/>
    </row>
    <row r="79" spans="1:5" ht="12.75" customHeight="1" x14ac:dyDescent="0.2">
      <c r="A79" s="566" t="s">
        <v>225</v>
      </c>
      <c r="B79" s="567"/>
      <c r="C79" s="567"/>
      <c r="D79" s="568"/>
      <c r="E79" s="74"/>
    </row>
    <row r="80" spans="1:5" ht="12.75" customHeight="1" x14ac:dyDescent="0.2">
      <c r="A80" s="584" t="s">
        <v>36</v>
      </c>
      <c r="B80" s="93" t="s">
        <v>185</v>
      </c>
      <c r="C80" s="94">
        <v>500</v>
      </c>
      <c r="D80" s="578" t="s">
        <v>93</v>
      </c>
      <c r="E80" s="580" t="s">
        <v>172</v>
      </c>
    </row>
    <row r="81" spans="1:5" x14ac:dyDescent="0.2">
      <c r="A81" s="585"/>
      <c r="B81" s="107">
        <v>2006</v>
      </c>
      <c r="C81" s="71">
        <v>500</v>
      </c>
      <c r="D81" s="562"/>
      <c r="E81" s="581"/>
    </row>
    <row r="82" spans="1:5" x14ac:dyDescent="0.2">
      <c r="A82" s="585"/>
      <c r="B82" s="65" t="s">
        <v>186</v>
      </c>
      <c r="C82" s="71">
        <v>500</v>
      </c>
      <c r="D82" s="562"/>
      <c r="E82" s="581"/>
    </row>
    <row r="83" spans="1:5" ht="13.5" thickBot="1" x14ac:dyDescent="0.25">
      <c r="A83" s="585"/>
      <c r="B83" s="107">
        <v>2009</v>
      </c>
      <c r="C83" s="71">
        <v>470</v>
      </c>
      <c r="D83" s="562"/>
      <c r="E83" s="581"/>
    </row>
    <row r="84" spans="1:5" ht="13.5" thickBot="1" x14ac:dyDescent="0.25">
      <c r="A84" s="586"/>
      <c r="B84" s="65" t="s">
        <v>187</v>
      </c>
      <c r="C84" s="71">
        <v>475</v>
      </c>
      <c r="D84" s="579"/>
      <c r="E84" s="175" t="s">
        <v>248</v>
      </c>
    </row>
    <row r="85" spans="1:5" ht="12.75" customHeight="1" x14ac:dyDescent="0.2">
      <c r="A85" s="557" t="s">
        <v>226</v>
      </c>
      <c r="B85" s="558"/>
      <c r="C85" s="558"/>
      <c r="D85" s="559"/>
      <c r="E85" s="581" t="s">
        <v>249</v>
      </c>
    </row>
    <row r="86" spans="1:5" ht="15.75" customHeight="1" x14ac:dyDescent="0.2">
      <c r="A86" s="584" t="s">
        <v>41</v>
      </c>
      <c r="B86" s="65" t="s">
        <v>188</v>
      </c>
      <c r="C86" s="71">
        <v>556</v>
      </c>
      <c r="D86" s="578" t="s">
        <v>93</v>
      </c>
      <c r="E86" s="581"/>
    </row>
    <row r="87" spans="1:5" x14ac:dyDescent="0.2">
      <c r="A87" s="585"/>
      <c r="B87" s="65" t="s">
        <v>189</v>
      </c>
      <c r="C87" s="71">
        <v>15</v>
      </c>
      <c r="D87" s="562"/>
      <c r="E87" s="581"/>
    </row>
    <row r="88" spans="1:5" x14ac:dyDescent="0.2">
      <c r="A88" s="585"/>
      <c r="B88" s="75" t="s">
        <v>190</v>
      </c>
      <c r="C88" s="97">
        <v>80</v>
      </c>
      <c r="D88" s="562"/>
      <c r="E88" s="581"/>
    </row>
    <row r="89" spans="1:5" x14ac:dyDescent="0.2">
      <c r="A89" s="586"/>
      <c r="B89" s="95" t="s">
        <v>191</v>
      </c>
      <c r="C89" s="71" t="s">
        <v>183</v>
      </c>
      <c r="D89" s="579"/>
      <c r="E89" s="582"/>
    </row>
    <row r="90" spans="1:5" x14ac:dyDescent="0.2">
      <c r="A90" s="557" t="s">
        <v>184</v>
      </c>
      <c r="B90" s="558"/>
      <c r="C90" s="558"/>
      <c r="D90" s="559"/>
      <c r="E90" s="108"/>
    </row>
    <row r="91" spans="1:5" ht="12.75" customHeight="1" thickBot="1" x14ac:dyDescent="0.25">
      <c r="A91" s="109" t="s">
        <v>43</v>
      </c>
      <c r="B91" s="65" t="s">
        <v>182</v>
      </c>
      <c r="C91" s="71">
        <v>0</v>
      </c>
      <c r="D91" s="110" t="s">
        <v>93</v>
      </c>
      <c r="E91" s="111" t="s">
        <v>227</v>
      </c>
    </row>
    <row r="92" spans="1:5" ht="18.75" thickBot="1" x14ac:dyDescent="0.25">
      <c r="A92" s="575" t="s">
        <v>228</v>
      </c>
      <c r="B92" s="576"/>
      <c r="C92" s="576"/>
      <c r="D92" s="577"/>
      <c r="E92" s="112"/>
    </row>
    <row r="93" spans="1:5" ht="13.5" customHeight="1" x14ac:dyDescent="0.2">
      <c r="A93" s="113" t="s">
        <v>229</v>
      </c>
      <c r="B93" s="114"/>
      <c r="C93" s="114"/>
      <c r="D93" s="114"/>
      <c r="E93" s="115"/>
    </row>
    <row r="94" spans="1:5" ht="12.75" customHeight="1" x14ac:dyDescent="0.2">
      <c r="A94" s="560" t="s">
        <v>36</v>
      </c>
      <c r="B94" s="75" t="s">
        <v>12</v>
      </c>
      <c r="C94" s="99">
        <v>2740</v>
      </c>
      <c r="D94" s="562" t="s">
        <v>42</v>
      </c>
      <c r="E94" s="581" t="s">
        <v>249</v>
      </c>
    </row>
    <row r="95" spans="1:5" x14ac:dyDescent="0.2">
      <c r="A95" s="560"/>
      <c r="B95" s="75" t="s">
        <v>11</v>
      </c>
      <c r="C95" s="99">
        <v>3230</v>
      </c>
      <c r="D95" s="562"/>
      <c r="E95" s="581"/>
    </row>
    <row r="96" spans="1:5" x14ac:dyDescent="0.2">
      <c r="A96" s="560"/>
      <c r="B96" s="75" t="s">
        <v>13</v>
      </c>
      <c r="C96" s="99">
        <v>1860</v>
      </c>
      <c r="D96" s="562"/>
      <c r="E96" s="581"/>
    </row>
    <row r="97" spans="1:5" x14ac:dyDescent="0.2">
      <c r="A97" s="560"/>
      <c r="B97" s="116" t="s">
        <v>72</v>
      </c>
      <c r="C97" s="99">
        <v>3185</v>
      </c>
      <c r="D97" s="562"/>
      <c r="E97" s="581"/>
    </row>
    <row r="98" spans="1:5" x14ac:dyDescent="0.2">
      <c r="A98" s="565"/>
      <c r="B98" s="117" t="s">
        <v>219</v>
      </c>
      <c r="C98" s="96">
        <v>1600</v>
      </c>
      <c r="D98" s="579"/>
      <c r="E98" s="582"/>
    </row>
    <row r="99" spans="1:5" x14ac:dyDescent="0.2">
      <c r="A99" s="118" t="s">
        <v>230</v>
      </c>
      <c r="C99" s="119"/>
      <c r="D99" s="84"/>
      <c r="E99" s="120"/>
    </row>
    <row r="100" spans="1:5" ht="12.75" customHeight="1" x14ac:dyDescent="0.2">
      <c r="A100" s="589" t="s">
        <v>41</v>
      </c>
      <c r="B100" s="93" t="s">
        <v>95</v>
      </c>
      <c r="C100" s="121">
        <v>3735</v>
      </c>
      <c r="D100" s="578" t="s">
        <v>94</v>
      </c>
      <c r="E100" s="580" t="s">
        <v>217</v>
      </c>
    </row>
    <row r="101" spans="1:5" x14ac:dyDescent="0.2">
      <c r="A101" s="590"/>
      <c r="B101" s="116" t="s">
        <v>96</v>
      </c>
      <c r="C101" s="99">
        <v>2610</v>
      </c>
      <c r="D101" s="562"/>
      <c r="E101" s="581"/>
    </row>
    <row r="102" spans="1:5" x14ac:dyDescent="0.2">
      <c r="A102" s="590"/>
      <c r="B102" s="75" t="s">
        <v>97</v>
      </c>
      <c r="C102" s="99">
        <v>3400</v>
      </c>
      <c r="D102" s="562"/>
      <c r="E102" s="581"/>
    </row>
    <row r="103" spans="1:5" x14ac:dyDescent="0.2">
      <c r="A103" s="590"/>
      <c r="B103" s="116" t="s">
        <v>98</v>
      </c>
      <c r="C103" s="97">
        <v>3710</v>
      </c>
      <c r="D103" s="562"/>
      <c r="E103" s="581"/>
    </row>
    <row r="104" spans="1:5" ht="12.75" customHeight="1" x14ac:dyDescent="0.2">
      <c r="A104" s="590"/>
      <c r="B104" s="75" t="s">
        <v>99</v>
      </c>
      <c r="C104" s="99">
        <v>3150</v>
      </c>
      <c r="D104" s="562"/>
      <c r="E104" s="581"/>
    </row>
    <row r="105" spans="1:5" x14ac:dyDescent="0.2">
      <c r="A105" s="590"/>
      <c r="B105" s="116" t="s">
        <v>100</v>
      </c>
      <c r="C105" s="122">
        <v>3425</v>
      </c>
      <c r="D105" s="562"/>
      <c r="E105" s="581"/>
    </row>
    <row r="106" spans="1:5" x14ac:dyDescent="0.2">
      <c r="A106" s="590"/>
      <c r="B106" s="116" t="s">
        <v>101</v>
      </c>
      <c r="C106" s="122">
        <v>3850</v>
      </c>
      <c r="D106" s="562"/>
      <c r="E106" s="581"/>
    </row>
    <row r="107" spans="1:5" x14ac:dyDescent="0.2">
      <c r="A107" s="590"/>
      <c r="B107" s="116" t="s">
        <v>102</v>
      </c>
      <c r="C107" s="122">
        <v>3975</v>
      </c>
      <c r="D107" s="562"/>
      <c r="E107" s="581"/>
    </row>
    <row r="108" spans="1:5" x14ac:dyDescent="0.2">
      <c r="A108" s="590"/>
      <c r="B108" s="75" t="s">
        <v>103</v>
      </c>
      <c r="C108" s="99">
        <v>3620</v>
      </c>
      <c r="D108" s="562"/>
      <c r="E108" s="581"/>
    </row>
    <row r="109" spans="1:5" x14ac:dyDescent="0.2">
      <c r="A109" s="590"/>
      <c r="B109" s="75" t="s">
        <v>104</v>
      </c>
      <c r="C109" s="99">
        <v>4050</v>
      </c>
      <c r="D109" s="562"/>
      <c r="E109" s="581"/>
    </row>
    <row r="110" spans="1:5" x14ac:dyDescent="0.2">
      <c r="A110" s="590"/>
      <c r="B110" s="75" t="s">
        <v>105</v>
      </c>
      <c r="C110" s="99">
        <v>3920</v>
      </c>
      <c r="D110" s="562"/>
      <c r="E110" s="581"/>
    </row>
    <row r="111" spans="1:5" x14ac:dyDescent="0.2">
      <c r="A111" s="590"/>
      <c r="B111" s="75" t="s">
        <v>106</v>
      </c>
      <c r="C111" s="99">
        <v>3655</v>
      </c>
      <c r="D111" s="562"/>
      <c r="E111" s="581"/>
    </row>
    <row r="112" spans="1:5" x14ac:dyDescent="0.2">
      <c r="A112" s="590"/>
      <c r="B112" s="75" t="s">
        <v>107</v>
      </c>
      <c r="C112" s="99">
        <v>3655</v>
      </c>
      <c r="D112" s="562"/>
      <c r="E112" s="581"/>
    </row>
    <row r="113" spans="1:5" x14ac:dyDescent="0.2">
      <c r="A113" s="591"/>
      <c r="B113" s="95" t="s">
        <v>108</v>
      </c>
      <c r="C113" s="119">
        <v>3515</v>
      </c>
      <c r="D113" s="579"/>
      <c r="E113" s="582"/>
    </row>
    <row r="114" spans="1:5" x14ac:dyDescent="0.2">
      <c r="A114" s="123" t="s">
        <v>231</v>
      </c>
      <c r="B114" s="124"/>
      <c r="C114" s="78"/>
      <c r="D114" s="125"/>
      <c r="E114" s="74"/>
    </row>
    <row r="115" spans="1:5" x14ac:dyDescent="0.2">
      <c r="A115" s="564" t="s">
        <v>43</v>
      </c>
      <c r="B115" s="93" t="s">
        <v>109</v>
      </c>
      <c r="C115" s="99">
        <v>2720</v>
      </c>
      <c r="D115" s="578" t="s">
        <v>94</v>
      </c>
      <c r="E115" s="580" t="s">
        <v>217</v>
      </c>
    </row>
    <row r="116" spans="1:5" ht="12.75" customHeight="1" x14ac:dyDescent="0.2">
      <c r="A116" s="560"/>
      <c r="B116" s="75" t="s">
        <v>110</v>
      </c>
      <c r="C116" s="99">
        <v>2810</v>
      </c>
      <c r="D116" s="562"/>
      <c r="E116" s="581"/>
    </row>
    <row r="117" spans="1:5" x14ac:dyDescent="0.2">
      <c r="A117" s="560"/>
      <c r="B117" s="75" t="s">
        <v>232</v>
      </c>
      <c r="C117" s="99">
        <v>2420</v>
      </c>
      <c r="D117" s="562"/>
      <c r="E117" s="581"/>
    </row>
    <row r="118" spans="1:5" x14ac:dyDescent="0.2">
      <c r="A118" s="560"/>
      <c r="B118" s="75" t="s">
        <v>111</v>
      </c>
      <c r="C118" s="99">
        <v>2070</v>
      </c>
      <c r="D118" s="562"/>
      <c r="E118" s="581"/>
    </row>
    <row r="119" spans="1:5" x14ac:dyDescent="0.2">
      <c r="A119" s="560"/>
      <c r="B119" s="75" t="s">
        <v>112</v>
      </c>
      <c r="C119" s="99">
        <v>2105</v>
      </c>
      <c r="D119" s="562"/>
      <c r="E119" s="581"/>
    </row>
    <row r="120" spans="1:5" x14ac:dyDescent="0.2">
      <c r="A120" s="560"/>
      <c r="B120" s="75" t="s">
        <v>113</v>
      </c>
      <c r="C120" s="99">
        <v>1040</v>
      </c>
      <c r="D120" s="562"/>
      <c r="E120" s="581"/>
    </row>
    <row r="121" spans="1:5" x14ac:dyDescent="0.2">
      <c r="A121" s="560"/>
      <c r="B121" s="75" t="s">
        <v>114</v>
      </c>
      <c r="C121" s="99">
        <v>1190</v>
      </c>
      <c r="D121" s="562"/>
      <c r="E121" s="581"/>
    </row>
    <row r="122" spans="1:5" x14ac:dyDescent="0.2">
      <c r="A122" s="560"/>
      <c r="B122" s="75" t="s">
        <v>104</v>
      </c>
      <c r="C122" s="99">
        <v>4050</v>
      </c>
      <c r="D122" s="562"/>
      <c r="E122" s="581"/>
    </row>
    <row r="123" spans="1:5" x14ac:dyDescent="0.2">
      <c r="A123" s="560"/>
      <c r="B123" s="75" t="s">
        <v>115</v>
      </c>
      <c r="C123" s="99">
        <v>2315</v>
      </c>
      <c r="D123" s="579"/>
      <c r="E123" s="582"/>
    </row>
    <row r="124" spans="1:5" x14ac:dyDescent="0.2">
      <c r="A124" s="126" t="s">
        <v>116</v>
      </c>
      <c r="B124" s="124"/>
      <c r="C124" s="127"/>
      <c r="D124" s="72"/>
      <c r="E124" s="74"/>
    </row>
    <row r="125" spans="1:5" ht="12.75" customHeight="1" x14ac:dyDescent="0.2">
      <c r="A125" s="564" t="s">
        <v>54</v>
      </c>
      <c r="B125" s="93" t="s">
        <v>117</v>
      </c>
      <c r="C125" s="99">
        <v>1884</v>
      </c>
      <c r="D125" s="578" t="s">
        <v>193</v>
      </c>
      <c r="E125" s="580" t="s">
        <v>249</v>
      </c>
    </row>
    <row r="126" spans="1:5" x14ac:dyDescent="0.2">
      <c r="A126" s="560"/>
      <c r="B126" s="75" t="s">
        <v>118</v>
      </c>
      <c r="C126" s="99">
        <v>2000</v>
      </c>
      <c r="D126" s="562"/>
      <c r="E126" s="581"/>
    </row>
    <row r="127" spans="1:5" x14ac:dyDescent="0.2">
      <c r="A127" s="560"/>
      <c r="B127" s="75" t="s">
        <v>194</v>
      </c>
      <c r="C127" s="99">
        <v>1530</v>
      </c>
      <c r="D127" s="562"/>
      <c r="E127" s="581"/>
    </row>
    <row r="128" spans="1:5" ht="13.5" customHeight="1" x14ac:dyDescent="0.2">
      <c r="A128" s="560"/>
      <c r="B128" s="75" t="s">
        <v>106</v>
      </c>
      <c r="C128" s="99">
        <v>3655</v>
      </c>
      <c r="D128" s="578" t="s">
        <v>42</v>
      </c>
      <c r="E128" s="587"/>
    </row>
    <row r="129" spans="1:5" ht="12.75" customHeight="1" x14ac:dyDescent="0.2">
      <c r="A129" s="560"/>
      <c r="B129" s="75" t="s">
        <v>107</v>
      </c>
      <c r="C129" s="99">
        <v>3655</v>
      </c>
      <c r="D129" s="579"/>
      <c r="E129" s="588"/>
    </row>
    <row r="130" spans="1:5" x14ac:dyDescent="0.2">
      <c r="A130" s="557" t="s">
        <v>233</v>
      </c>
      <c r="B130" s="558"/>
      <c r="C130" s="558"/>
      <c r="D130" s="559"/>
      <c r="E130" s="80"/>
    </row>
    <row r="131" spans="1:5" x14ac:dyDescent="0.2">
      <c r="A131" s="560" t="s">
        <v>58</v>
      </c>
      <c r="B131" s="75" t="s">
        <v>195</v>
      </c>
      <c r="C131" s="97">
        <v>11300</v>
      </c>
      <c r="D131" s="562" t="s">
        <v>196</v>
      </c>
      <c r="E131" s="581" t="s">
        <v>217</v>
      </c>
    </row>
    <row r="132" spans="1:5" x14ac:dyDescent="0.2">
      <c r="A132" s="560"/>
      <c r="B132" s="75" t="s">
        <v>234</v>
      </c>
      <c r="C132" s="97">
        <v>18500</v>
      </c>
      <c r="D132" s="562"/>
      <c r="E132" s="581"/>
    </row>
    <row r="133" spans="1:5" x14ac:dyDescent="0.2">
      <c r="A133" s="560"/>
      <c r="B133" s="75" t="s">
        <v>235</v>
      </c>
      <c r="C133" s="97">
        <v>20000</v>
      </c>
      <c r="D133" s="562"/>
      <c r="E133" s="581"/>
    </row>
    <row r="134" spans="1:5" x14ac:dyDescent="0.2">
      <c r="A134" s="560"/>
      <c r="B134" s="75" t="s">
        <v>236</v>
      </c>
      <c r="C134" s="97">
        <v>70300</v>
      </c>
      <c r="D134" s="562"/>
      <c r="E134" s="581"/>
    </row>
    <row r="135" spans="1:5" x14ac:dyDescent="0.2">
      <c r="A135" s="560"/>
      <c r="B135" s="75" t="s">
        <v>192</v>
      </c>
      <c r="C135" s="97">
        <v>3000</v>
      </c>
      <c r="D135" s="562"/>
      <c r="E135" s="581"/>
    </row>
    <row r="136" spans="1:5" ht="13.5" thickBot="1" x14ac:dyDescent="0.25">
      <c r="A136" s="561"/>
      <c r="B136" s="128" t="s">
        <v>237</v>
      </c>
      <c r="C136" s="106">
        <v>20000</v>
      </c>
      <c r="D136" s="563"/>
      <c r="E136" s="583"/>
    </row>
    <row r="137" spans="1:5" ht="18.75" thickBot="1" x14ac:dyDescent="0.25">
      <c r="A137" s="575" t="s">
        <v>238</v>
      </c>
      <c r="B137" s="576"/>
      <c r="C137" s="576"/>
      <c r="D137" s="577"/>
      <c r="E137" s="98"/>
    </row>
    <row r="138" spans="1:5" x14ac:dyDescent="0.2">
      <c r="A138" s="560" t="s">
        <v>36</v>
      </c>
      <c r="B138" s="93" t="s">
        <v>197</v>
      </c>
      <c r="C138" s="94">
        <v>1810</v>
      </c>
      <c r="D138" s="578" t="s">
        <v>203</v>
      </c>
      <c r="E138" s="580" t="s">
        <v>217</v>
      </c>
    </row>
    <row r="139" spans="1:5" x14ac:dyDescent="0.2">
      <c r="A139" s="560"/>
      <c r="B139" s="75" t="s">
        <v>198</v>
      </c>
      <c r="C139" s="97">
        <v>3920</v>
      </c>
      <c r="D139" s="562"/>
      <c r="E139" s="581"/>
    </row>
    <row r="140" spans="1:5" ht="12.75" customHeight="1" x14ac:dyDescent="0.2">
      <c r="A140" s="560"/>
      <c r="B140" s="75" t="s">
        <v>199</v>
      </c>
      <c r="C140" s="97">
        <v>3985</v>
      </c>
      <c r="D140" s="562"/>
      <c r="E140" s="581"/>
    </row>
    <row r="141" spans="1:5" x14ac:dyDescent="0.2">
      <c r="A141" s="560"/>
      <c r="B141" s="75" t="s">
        <v>200</v>
      </c>
      <c r="C141" s="97">
        <v>1775</v>
      </c>
      <c r="D141" s="562"/>
      <c r="E141" s="581"/>
    </row>
    <row r="142" spans="1:5" ht="18.75" customHeight="1" x14ac:dyDescent="0.2">
      <c r="A142" s="560"/>
      <c r="B142" s="75" t="s">
        <v>201</v>
      </c>
      <c r="C142" s="97">
        <v>2090</v>
      </c>
      <c r="D142" s="562"/>
      <c r="E142" s="581"/>
    </row>
    <row r="143" spans="1:5" ht="13.5" thickBot="1" x14ac:dyDescent="0.25">
      <c r="A143" s="561"/>
      <c r="B143" s="128" t="s">
        <v>202</v>
      </c>
      <c r="C143" s="106">
        <v>1430</v>
      </c>
      <c r="D143" s="563"/>
      <c r="E143" s="583"/>
    </row>
    <row r="144" spans="1:5" ht="15.75" customHeight="1" x14ac:dyDescent="0.2"/>
    <row r="156" ht="10.5" customHeight="1" x14ac:dyDescent="0.2"/>
  </sheetData>
  <sheetProtection selectLockedCells="1"/>
  <mergeCells count="64">
    <mergeCell ref="E131:E136"/>
    <mergeCell ref="A137:D137"/>
    <mergeCell ref="A138:A143"/>
    <mergeCell ref="D138:D143"/>
    <mergeCell ref="E138:E143"/>
    <mergeCell ref="E100:E113"/>
    <mergeCell ref="A115:A123"/>
    <mergeCell ref="D115:D123"/>
    <mergeCell ref="E115:E123"/>
    <mergeCell ref="A125:A129"/>
    <mergeCell ref="D125:D127"/>
    <mergeCell ref="E125:E129"/>
    <mergeCell ref="D128:D129"/>
    <mergeCell ref="A100:A113"/>
    <mergeCell ref="D100:D113"/>
    <mergeCell ref="E63:E77"/>
    <mergeCell ref="A85:D85"/>
    <mergeCell ref="A80:A84"/>
    <mergeCell ref="D80:D84"/>
    <mergeCell ref="A94:A98"/>
    <mergeCell ref="D94:D98"/>
    <mergeCell ref="E94:E98"/>
    <mergeCell ref="E80:E83"/>
    <mergeCell ref="A86:A89"/>
    <mergeCell ref="D86:D89"/>
    <mergeCell ref="A90:D90"/>
    <mergeCell ref="A92:D92"/>
    <mergeCell ref="E85:E89"/>
    <mergeCell ref="E43:E47"/>
    <mergeCell ref="E33:E40"/>
    <mergeCell ref="A33:A40"/>
    <mergeCell ref="E49:E61"/>
    <mergeCell ref="D49:D61"/>
    <mergeCell ref="E5:E7"/>
    <mergeCell ref="E30:E31"/>
    <mergeCell ref="A41:D41"/>
    <mergeCell ref="A32:D32"/>
    <mergeCell ref="A9:A15"/>
    <mergeCell ref="A8:D8"/>
    <mergeCell ref="D33:D40"/>
    <mergeCell ref="D9:D12"/>
    <mergeCell ref="E9:E15"/>
    <mergeCell ref="D13:D15"/>
    <mergeCell ref="E17:E28"/>
    <mergeCell ref="A1:D2"/>
    <mergeCell ref="A78:D78"/>
    <mergeCell ref="A3:D3"/>
    <mergeCell ref="A4:D4"/>
    <mergeCell ref="A5:A7"/>
    <mergeCell ref="D5:D7"/>
    <mergeCell ref="D30:D31"/>
    <mergeCell ref="A30:A31"/>
    <mergeCell ref="A42:D42"/>
    <mergeCell ref="D43:D47"/>
    <mergeCell ref="D63:D77"/>
    <mergeCell ref="A130:D130"/>
    <mergeCell ref="A131:A136"/>
    <mergeCell ref="D131:D136"/>
    <mergeCell ref="A50:A60"/>
    <mergeCell ref="A43:A47"/>
    <mergeCell ref="A62:D62"/>
    <mergeCell ref="A48:D48"/>
    <mergeCell ref="A79:D79"/>
    <mergeCell ref="A63:A77"/>
  </mergeCells>
  <phoneticPr fontId="2" type="noConversion"/>
  <pageMargins left="0.46" right="0.48" top="1" bottom="1" header="0.5" footer="0.5"/>
  <pageSetup paperSize="9" scale="68" orientation="portrait" r:id="rId1"/>
  <headerFooter alignWithMargins="0"/>
  <rowBreaks count="1" manualBreakCount="1">
    <brk id="6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19"/>
  <sheetViews>
    <sheetView topLeftCell="B1" workbookViewId="0">
      <selection activeCell="E23" sqref="E23"/>
    </sheetView>
  </sheetViews>
  <sheetFormatPr defaultRowHeight="12.75" x14ac:dyDescent="0.2"/>
  <cols>
    <col min="2" max="2" width="8.5703125" bestFit="1" customWidth="1"/>
    <col min="3" max="3" width="18.28515625" bestFit="1" customWidth="1"/>
    <col min="4" max="4" width="14.7109375" bestFit="1" customWidth="1"/>
    <col min="5" max="5" width="11.140625" customWidth="1"/>
  </cols>
  <sheetData>
    <row r="1" spans="2:7" ht="13.5" thickBot="1" x14ac:dyDescent="0.25"/>
    <row r="2" spans="2:7" x14ac:dyDescent="0.2">
      <c r="B2" s="596" t="s">
        <v>383</v>
      </c>
      <c r="C2" s="598" t="s">
        <v>389</v>
      </c>
      <c r="D2" s="325" t="s">
        <v>384</v>
      </c>
      <c r="E2" s="592">
        <v>2020</v>
      </c>
      <c r="F2" s="593"/>
    </row>
    <row r="3" spans="2:7" x14ac:dyDescent="0.2">
      <c r="B3" s="597"/>
      <c r="C3" s="599"/>
      <c r="D3" s="306">
        <v>2019</v>
      </c>
      <c r="E3" s="306" t="s">
        <v>385</v>
      </c>
      <c r="F3" s="307" t="s">
        <v>386</v>
      </c>
      <c r="G3" s="375" t="s">
        <v>302</v>
      </c>
    </row>
    <row r="4" spans="2:7" x14ac:dyDescent="0.2">
      <c r="B4" s="217" t="s">
        <v>376</v>
      </c>
      <c r="C4" s="324" t="s">
        <v>377</v>
      </c>
      <c r="D4" s="329">
        <v>43.5</v>
      </c>
      <c r="E4" s="326">
        <v>22.59</v>
      </c>
      <c r="F4" s="327">
        <v>22.59</v>
      </c>
      <c r="G4">
        <v>45.18</v>
      </c>
    </row>
    <row r="5" spans="2:7" x14ac:dyDescent="0.2">
      <c r="B5" s="217"/>
      <c r="C5" s="324" t="s">
        <v>12</v>
      </c>
      <c r="D5" s="329">
        <v>99.5</v>
      </c>
      <c r="E5" s="326">
        <v>56.23</v>
      </c>
      <c r="F5" s="327">
        <v>56.23</v>
      </c>
      <c r="G5">
        <v>112.45</v>
      </c>
    </row>
    <row r="6" spans="2:7" x14ac:dyDescent="0.2">
      <c r="B6" s="217"/>
      <c r="C6" s="324" t="s">
        <v>11</v>
      </c>
      <c r="D6" s="329">
        <v>224.5</v>
      </c>
      <c r="E6" s="326">
        <v>116.67</v>
      </c>
      <c r="F6" s="327">
        <v>116.67</v>
      </c>
      <c r="G6">
        <v>233.33</v>
      </c>
    </row>
    <row r="7" spans="2:7" x14ac:dyDescent="0.2">
      <c r="B7" s="217"/>
      <c r="C7" s="324" t="s">
        <v>378</v>
      </c>
      <c r="D7" s="329">
        <v>31</v>
      </c>
      <c r="E7" s="326">
        <v>13.82</v>
      </c>
      <c r="F7" s="327">
        <v>13.82</v>
      </c>
      <c r="G7">
        <v>27.63</v>
      </c>
    </row>
    <row r="8" spans="2:7" x14ac:dyDescent="0.2">
      <c r="B8" s="217" t="s">
        <v>379</v>
      </c>
      <c r="C8" s="324" t="s">
        <v>380</v>
      </c>
      <c r="D8" s="329">
        <v>41.4</v>
      </c>
      <c r="E8" s="326">
        <v>18.29</v>
      </c>
      <c r="F8" s="327">
        <v>18.29</v>
      </c>
      <c r="G8">
        <v>36.57</v>
      </c>
    </row>
    <row r="9" spans="2:7" x14ac:dyDescent="0.2">
      <c r="B9" s="217"/>
      <c r="C9" s="324" t="s">
        <v>381</v>
      </c>
      <c r="D9" s="329">
        <v>13.8</v>
      </c>
      <c r="E9" s="326">
        <v>12.85</v>
      </c>
      <c r="F9" s="327">
        <v>12.85</v>
      </c>
      <c r="G9" s="604">
        <v>25.7</v>
      </c>
    </row>
    <row r="10" spans="2:7" x14ac:dyDescent="0.2">
      <c r="B10" s="217"/>
      <c r="C10" s="324" t="s">
        <v>382</v>
      </c>
      <c r="D10" s="329">
        <v>2.5</v>
      </c>
      <c r="E10" s="326">
        <v>0.98499999999999999</v>
      </c>
      <c r="F10" s="327">
        <v>0.98499999999999999</v>
      </c>
      <c r="G10">
        <v>1.97</v>
      </c>
    </row>
    <row r="11" spans="2:7" ht="13.5" thickBot="1" x14ac:dyDescent="0.25">
      <c r="B11" s="245"/>
      <c r="C11" s="334" t="s">
        <v>393</v>
      </c>
      <c r="D11" s="330">
        <f>SUM(D4:D10)</f>
        <v>456.2</v>
      </c>
      <c r="E11" s="330">
        <f t="shared" ref="E11:F11" si="0">SUM(E4:E10)</f>
        <v>241.435</v>
      </c>
      <c r="F11" s="330">
        <f t="shared" si="0"/>
        <v>241.435</v>
      </c>
    </row>
    <row r="12" spans="2:7" ht="13.5" thickBot="1" x14ac:dyDescent="0.25"/>
    <row r="13" spans="2:7" x14ac:dyDescent="0.2">
      <c r="B13" s="182"/>
      <c r="C13" s="594" t="s">
        <v>387</v>
      </c>
      <c r="D13" s="325" t="s">
        <v>384</v>
      </c>
      <c r="E13" s="592">
        <v>2020</v>
      </c>
      <c r="F13" s="593"/>
    </row>
    <row r="14" spans="2:7" x14ac:dyDescent="0.2">
      <c r="C14" s="595"/>
      <c r="D14" s="306">
        <v>2019</v>
      </c>
      <c r="E14" s="306" t="s">
        <v>385</v>
      </c>
      <c r="F14" s="307" t="s">
        <v>386</v>
      </c>
    </row>
    <row r="15" spans="2:7" x14ac:dyDescent="0.2">
      <c r="C15" s="217" t="s">
        <v>388</v>
      </c>
      <c r="D15" s="329">
        <v>59</v>
      </c>
      <c r="E15" s="336">
        <v>34</v>
      </c>
      <c r="F15" s="337">
        <v>33</v>
      </c>
      <c r="G15">
        <v>67</v>
      </c>
    </row>
    <row r="16" spans="2:7" x14ac:dyDescent="0.2">
      <c r="C16" s="217" t="s">
        <v>390</v>
      </c>
      <c r="D16" s="328">
        <f>SUM(D11/D15)</f>
        <v>7.7322033898305085</v>
      </c>
      <c r="E16" s="328">
        <f t="shared" ref="E16:F16" si="1">SUM(E11/E15)</f>
        <v>7.1010294117647064</v>
      </c>
      <c r="F16" s="335">
        <f t="shared" si="1"/>
        <v>7.3162121212121214</v>
      </c>
    </row>
    <row r="17" spans="2:6" ht="13.5" thickBot="1" x14ac:dyDescent="0.25">
      <c r="C17" s="219" t="s">
        <v>392</v>
      </c>
      <c r="D17" s="333">
        <f>SUM(D16/D16)</f>
        <v>1</v>
      </c>
      <c r="E17" s="333">
        <f>SUM(E16/D16)</f>
        <v>0.91837074812388797</v>
      </c>
      <c r="F17" s="333">
        <f>SUM(F16/D16)</f>
        <v>0.94620016473370272</v>
      </c>
    </row>
    <row r="19" spans="2:6" x14ac:dyDescent="0.2">
      <c r="B19" s="332" t="s">
        <v>391</v>
      </c>
      <c r="C19" s="331"/>
    </row>
  </sheetData>
  <mergeCells count="5">
    <mergeCell ref="E2:F2"/>
    <mergeCell ref="E13:F13"/>
    <mergeCell ref="C13:C14"/>
    <mergeCell ref="B2:B3"/>
    <mergeCell ref="C2:C3"/>
  </mergeCells>
  <pageMargins left="0.7" right="0.7" top="0.75" bottom="0.75" header="0.3" footer="0.3"/>
  <pageSetup paperSize="9"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workbookViewId="0">
      <selection activeCell="G27" sqref="G27"/>
    </sheetView>
  </sheetViews>
  <sheetFormatPr defaultRowHeight="12.75" x14ac:dyDescent="0.2"/>
  <cols>
    <col min="2" max="2" width="25.7109375" customWidth="1"/>
    <col min="3" max="3" width="12.7109375" customWidth="1"/>
    <col min="5" max="5" width="12.7109375" customWidth="1"/>
    <col min="6" max="6" width="13" customWidth="1"/>
  </cols>
  <sheetData>
    <row r="1" spans="2:7" ht="13.5" thickBot="1" x14ac:dyDescent="0.25"/>
    <row r="2" spans="2:7" ht="21.75" thickBot="1" x14ac:dyDescent="0.4">
      <c r="B2" s="185">
        <v>2020</v>
      </c>
    </row>
    <row r="3" spans="2:7" ht="30" x14ac:dyDescent="0.25">
      <c r="B3" s="186" t="s">
        <v>262</v>
      </c>
      <c r="C3" s="187" t="s">
        <v>359</v>
      </c>
      <c r="D3" s="187" t="s">
        <v>16</v>
      </c>
      <c r="E3" s="187" t="s">
        <v>289</v>
      </c>
      <c r="F3" s="187" t="s">
        <v>263</v>
      </c>
      <c r="G3" s="188" t="s">
        <v>264</v>
      </c>
    </row>
    <row r="4" spans="2:7" x14ac:dyDescent="0.2">
      <c r="B4" s="189" t="s">
        <v>265</v>
      </c>
      <c r="C4" s="190">
        <f>SUM(C17:C28)</f>
        <v>23982</v>
      </c>
      <c r="D4" s="191" t="s">
        <v>266</v>
      </c>
      <c r="E4" s="192">
        <v>0.213315</v>
      </c>
      <c r="F4" s="193">
        <f>SUM(C4*E4)</f>
        <v>5115.7203300000001</v>
      </c>
      <c r="G4" s="194">
        <v>0.21</v>
      </c>
    </row>
    <row r="5" spans="2:7" x14ac:dyDescent="0.2">
      <c r="B5" s="195" t="s">
        <v>267</v>
      </c>
      <c r="C5" s="196">
        <v>12</v>
      </c>
      <c r="D5" s="196" t="s">
        <v>268</v>
      </c>
      <c r="E5" s="197">
        <v>25</v>
      </c>
      <c r="F5" s="198">
        <f t="shared" ref="F5:F7" si="0">SUM(C5*E5)</f>
        <v>300</v>
      </c>
      <c r="G5" s="199">
        <v>0.21</v>
      </c>
    </row>
    <row r="6" spans="2:7" ht="25.5" x14ac:dyDescent="0.2">
      <c r="B6" s="189" t="s">
        <v>269</v>
      </c>
      <c r="C6" s="190">
        <f>SUM(C17:C28)</f>
        <v>23982</v>
      </c>
      <c r="D6" s="191" t="s">
        <v>266</v>
      </c>
      <c r="E6" s="192">
        <v>0.33306999999999998</v>
      </c>
      <c r="F6" s="193">
        <f t="shared" si="0"/>
        <v>7987.6847399999997</v>
      </c>
      <c r="G6" s="194">
        <v>0.21</v>
      </c>
    </row>
    <row r="7" spans="2:7" x14ac:dyDescent="0.2">
      <c r="B7" s="195" t="s">
        <v>270</v>
      </c>
      <c r="C7" s="200">
        <f>SUM(C17:C28)</f>
        <v>23982</v>
      </c>
      <c r="D7" s="196" t="s">
        <v>266</v>
      </c>
      <c r="E7" s="197">
        <v>7.7499999999999999E-2</v>
      </c>
      <c r="F7" s="198">
        <f t="shared" si="0"/>
        <v>1858.605</v>
      </c>
      <c r="G7" s="199">
        <v>0.21</v>
      </c>
    </row>
    <row r="8" spans="2:7" ht="13.5" thickBot="1" x14ac:dyDescent="0.25">
      <c r="B8" s="201" t="s">
        <v>271</v>
      </c>
      <c r="C8" s="202"/>
      <c r="D8" s="202"/>
      <c r="E8" s="202"/>
      <c r="F8" s="203">
        <f>SUM(F4:F7)</f>
        <v>15262.01007</v>
      </c>
      <c r="G8" s="204"/>
    </row>
    <row r="10" spans="2:7" ht="13.5" thickBot="1" x14ac:dyDescent="0.25"/>
    <row r="11" spans="2:7" x14ac:dyDescent="0.2">
      <c r="B11" s="207" t="s">
        <v>272</v>
      </c>
      <c r="C11" s="216">
        <v>1.8839999999999999</v>
      </c>
      <c r="D11" s="213" t="s">
        <v>287</v>
      </c>
    </row>
    <row r="12" spans="2:7" x14ac:dyDescent="0.2">
      <c r="B12" s="217" t="s">
        <v>290</v>
      </c>
      <c r="C12" s="183">
        <f>SUM(C17:C28)</f>
        <v>23982</v>
      </c>
      <c r="D12" s="214" t="s">
        <v>266</v>
      </c>
    </row>
    <row r="13" spans="2:7" x14ac:dyDescent="0.2">
      <c r="B13" s="217" t="s">
        <v>273</v>
      </c>
      <c r="C13" s="184">
        <f>SUM(C4*C11)</f>
        <v>45182.087999999996</v>
      </c>
      <c r="D13" s="218" t="s">
        <v>287</v>
      </c>
    </row>
    <row r="14" spans="2:7" ht="13.5" thickBot="1" x14ac:dyDescent="0.25">
      <c r="B14" s="219" t="s">
        <v>291</v>
      </c>
      <c r="C14" s="220">
        <f>SUM(C13/1000)</f>
        <v>45.182087999999993</v>
      </c>
      <c r="D14" s="221" t="s">
        <v>292</v>
      </c>
    </row>
    <row r="15" spans="2:7" ht="13.5" thickBot="1" x14ac:dyDescent="0.25"/>
    <row r="16" spans="2:7" x14ac:dyDescent="0.2">
      <c r="B16" s="207" t="s">
        <v>274</v>
      </c>
      <c r="C16" s="208" t="s">
        <v>266</v>
      </c>
      <c r="E16" s="222" t="s">
        <v>293</v>
      </c>
    </row>
    <row r="17" spans="2:9" x14ac:dyDescent="0.2">
      <c r="B17" s="209" t="s">
        <v>275</v>
      </c>
      <c r="C17" s="319">
        <v>4250</v>
      </c>
      <c r="E17" s="223" t="s">
        <v>406</v>
      </c>
      <c r="F17" s="224"/>
      <c r="G17" s="224"/>
      <c r="H17" s="224"/>
      <c r="I17" s="224"/>
    </row>
    <row r="18" spans="2:9" x14ac:dyDescent="0.2">
      <c r="B18" s="210" t="s">
        <v>276</v>
      </c>
      <c r="C18" s="319">
        <v>3615</v>
      </c>
    </row>
    <row r="19" spans="2:9" x14ac:dyDescent="0.2">
      <c r="B19" s="209" t="s">
        <v>277</v>
      </c>
      <c r="C19" s="319">
        <v>3316</v>
      </c>
    </row>
    <row r="20" spans="2:9" x14ac:dyDescent="0.2">
      <c r="B20" s="210" t="s">
        <v>278</v>
      </c>
      <c r="C20" s="319">
        <v>1469</v>
      </c>
    </row>
    <row r="21" spans="2:9" x14ac:dyDescent="0.2">
      <c r="B21" s="209" t="s">
        <v>279</v>
      </c>
      <c r="C21" s="319">
        <v>880</v>
      </c>
    </row>
    <row r="22" spans="2:9" x14ac:dyDescent="0.2">
      <c r="B22" s="210" t="s">
        <v>280</v>
      </c>
      <c r="C22" s="319">
        <v>365</v>
      </c>
    </row>
    <row r="23" spans="2:9" x14ac:dyDescent="0.2">
      <c r="B23" s="209" t="s">
        <v>281</v>
      </c>
      <c r="C23" s="319">
        <v>382</v>
      </c>
    </row>
    <row r="24" spans="2:9" x14ac:dyDescent="0.2">
      <c r="B24" s="210" t="s">
        <v>282</v>
      </c>
      <c r="C24" s="319">
        <v>123</v>
      </c>
    </row>
    <row r="25" spans="2:9" x14ac:dyDescent="0.2">
      <c r="B25" s="209" t="s">
        <v>283</v>
      </c>
      <c r="C25" s="319">
        <v>420</v>
      </c>
    </row>
    <row r="26" spans="2:9" x14ac:dyDescent="0.2">
      <c r="B26" s="210" t="s">
        <v>284</v>
      </c>
      <c r="C26" s="319">
        <v>2046</v>
      </c>
    </row>
    <row r="27" spans="2:9" x14ac:dyDescent="0.2">
      <c r="B27" s="209" t="s">
        <v>285</v>
      </c>
      <c r="C27" s="319">
        <v>2762</v>
      </c>
    </row>
    <row r="28" spans="2:9" ht="13.5" thickBot="1" x14ac:dyDescent="0.25">
      <c r="B28" s="212" t="s">
        <v>286</v>
      </c>
      <c r="C28" s="320">
        <v>4354</v>
      </c>
    </row>
    <row r="31" spans="2:9" x14ac:dyDescent="0.2">
      <c r="B31" s="206" t="s">
        <v>288</v>
      </c>
    </row>
  </sheetData>
  <phoneticPr fontId="2"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10" workbookViewId="0">
      <selection activeCell="K33" sqref="K33"/>
    </sheetView>
  </sheetViews>
  <sheetFormatPr defaultRowHeight="12.75" x14ac:dyDescent="0.2"/>
  <cols>
    <col min="2" max="2" width="27" bestFit="1" customWidth="1"/>
    <col min="5" max="5" width="8.85546875" customWidth="1"/>
    <col min="6" max="6" width="10.7109375" bestFit="1" customWidth="1"/>
    <col min="7" max="7" width="3.28515625" customWidth="1"/>
    <col min="8" max="8" width="3" customWidth="1"/>
    <col min="9" max="9" width="28.7109375" bestFit="1" customWidth="1"/>
    <col min="10" max="10" width="12" bestFit="1" customWidth="1"/>
    <col min="11" max="11" width="8.42578125" bestFit="1" customWidth="1"/>
    <col min="12" max="12" width="32.85546875" bestFit="1" customWidth="1"/>
  </cols>
  <sheetData>
    <row r="1" spans="1:12" ht="13.5" thickBot="1" x14ac:dyDescent="0.25">
      <c r="A1" s="182"/>
    </row>
    <row r="2" spans="1:12" ht="15.75" thickBot="1" x14ac:dyDescent="0.3">
      <c r="B2" s="248" t="s">
        <v>296</v>
      </c>
    </row>
    <row r="3" spans="1:12" x14ac:dyDescent="0.2">
      <c r="B3" s="241" t="s">
        <v>297</v>
      </c>
      <c r="C3" s="242" t="s">
        <v>309</v>
      </c>
      <c r="D3" s="243" t="s">
        <v>310</v>
      </c>
      <c r="E3" s="205"/>
      <c r="F3" s="205"/>
      <c r="I3" s="207" t="s">
        <v>303</v>
      </c>
      <c r="J3" s="216">
        <v>3.23</v>
      </c>
      <c r="K3" s="213" t="s">
        <v>287</v>
      </c>
    </row>
    <row r="4" spans="1:12" x14ac:dyDescent="0.2">
      <c r="B4" s="244" t="s">
        <v>298</v>
      </c>
      <c r="C4" s="183">
        <v>22</v>
      </c>
      <c r="D4" s="318">
        <v>21</v>
      </c>
      <c r="E4" s="255"/>
      <c r="F4" s="222" t="s">
        <v>293</v>
      </c>
      <c r="I4" s="217" t="s">
        <v>306</v>
      </c>
      <c r="J4" s="233">
        <f>SUM(D13:D24)+F71</f>
        <v>72237.56</v>
      </c>
      <c r="K4" s="214" t="s">
        <v>304</v>
      </c>
    </row>
    <row r="5" spans="1:12" x14ac:dyDescent="0.2">
      <c r="B5" s="244" t="s">
        <v>299</v>
      </c>
      <c r="C5" s="183">
        <v>4</v>
      </c>
      <c r="D5" s="318">
        <v>2</v>
      </c>
      <c r="E5" s="255"/>
      <c r="F5" s="255"/>
      <c r="I5" s="217" t="s">
        <v>273</v>
      </c>
      <c r="J5" s="184">
        <f>SUM(J3*J4)</f>
        <v>233327.31879999998</v>
      </c>
      <c r="K5" s="218" t="s">
        <v>287</v>
      </c>
    </row>
    <row r="6" spans="1:12" ht="13.5" thickBot="1" x14ac:dyDescent="0.25">
      <c r="B6" s="244" t="s">
        <v>300</v>
      </c>
      <c r="C6" s="183">
        <v>66</v>
      </c>
      <c r="D6" s="318">
        <v>58</v>
      </c>
      <c r="E6" s="255"/>
      <c r="F6" s="255"/>
      <c r="I6" s="219" t="s">
        <v>291</v>
      </c>
      <c r="J6" s="220">
        <f>SUM(J5/1000)</f>
        <v>233.32731879999997</v>
      </c>
      <c r="K6" s="221" t="s">
        <v>292</v>
      </c>
    </row>
    <row r="7" spans="1:12" ht="13.5" thickBot="1" x14ac:dyDescent="0.25">
      <c r="B7" s="244" t="s">
        <v>301</v>
      </c>
      <c r="C7" s="183">
        <v>12</v>
      </c>
      <c r="D7" s="318">
        <v>18</v>
      </c>
      <c r="E7" s="255"/>
      <c r="F7" s="255"/>
    </row>
    <row r="8" spans="1:12" ht="13.5" thickBot="1" x14ac:dyDescent="0.25">
      <c r="B8" s="245" t="s">
        <v>295</v>
      </c>
      <c r="C8" s="246">
        <f>SUM(C4:C7)</f>
        <v>104</v>
      </c>
      <c r="D8" s="247">
        <f t="shared" ref="D8" si="0">SUM(D4:D7)</f>
        <v>99</v>
      </c>
      <c r="E8" s="255"/>
      <c r="F8" s="255"/>
      <c r="I8" s="207" t="s">
        <v>308</v>
      </c>
      <c r="J8" s="216">
        <v>2.74</v>
      </c>
      <c r="K8" s="213" t="s">
        <v>287</v>
      </c>
    </row>
    <row r="9" spans="1:12" x14ac:dyDescent="0.2">
      <c r="B9" s="231" t="s">
        <v>396</v>
      </c>
      <c r="C9" s="224"/>
      <c r="I9" s="217" t="s">
        <v>305</v>
      </c>
      <c r="J9" s="233">
        <f>SUM(C13:C24)+D71</f>
        <v>41041.22</v>
      </c>
      <c r="K9" s="214" t="s">
        <v>304</v>
      </c>
    </row>
    <row r="10" spans="1:12" x14ac:dyDescent="0.2">
      <c r="I10" s="217" t="s">
        <v>273</v>
      </c>
      <c r="J10" s="184">
        <f>SUM(J8*J9)</f>
        <v>112452.94280000002</v>
      </c>
      <c r="K10" s="218" t="s">
        <v>287</v>
      </c>
    </row>
    <row r="11" spans="1:12" ht="13.5" thickBot="1" x14ac:dyDescent="0.25">
      <c r="I11" s="219" t="s">
        <v>291</v>
      </c>
      <c r="J11" s="220">
        <f>SUM(J10/1000)</f>
        <v>112.45294280000002</v>
      </c>
      <c r="K11" s="221" t="s">
        <v>292</v>
      </c>
    </row>
    <row r="12" spans="1:12" ht="30.75" thickBot="1" x14ac:dyDescent="0.3">
      <c r="B12" s="226" t="s">
        <v>294</v>
      </c>
      <c r="C12" s="236" t="s">
        <v>312</v>
      </c>
      <c r="D12" s="237" t="s">
        <v>313</v>
      </c>
      <c r="E12" s="254"/>
      <c r="F12" s="254"/>
    </row>
    <row r="13" spans="1:12" ht="26.25" x14ac:dyDescent="0.25">
      <c r="B13" s="238" t="s">
        <v>275</v>
      </c>
      <c r="C13" s="317">
        <v>3407</v>
      </c>
      <c r="D13" s="316">
        <v>5513</v>
      </c>
      <c r="E13" s="255"/>
      <c r="F13" s="253" t="s">
        <v>316</v>
      </c>
      <c r="I13" s="227" t="s">
        <v>311</v>
      </c>
      <c r="J13" s="230">
        <v>2020</v>
      </c>
    </row>
    <row r="14" spans="1:12" ht="15" x14ac:dyDescent="0.25">
      <c r="B14" s="238" t="s">
        <v>276</v>
      </c>
      <c r="C14" s="317">
        <v>3780</v>
      </c>
      <c r="D14" s="316">
        <v>6483</v>
      </c>
      <c r="E14" s="255"/>
      <c r="F14" s="255"/>
      <c r="I14" s="228" t="s">
        <v>12</v>
      </c>
      <c r="J14" s="234">
        <f>SUM(J10/(C4+C5))</f>
        <v>4325.1131846153858</v>
      </c>
      <c r="L14" s="232" t="s">
        <v>318</v>
      </c>
    </row>
    <row r="15" spans="1:12" ht="15.75" thickBot="1" x14ac:dyDescent="0.3">
      <c r="B15" s="238" t="s">
        <v>277</v>
      </c>
      <c r="C15" s="317">
        <v>2767</v>
      </c>
      <c r="D15" s="316">
        <v>6021</v>
      </c>
      <c r="E15" s="255"/>
      <c r="F15" s="255"/>
      <c r="I15" s="229" t="s">
        <v>11</v>
      </c>
      <c r="J15" s="235">
        <f>SUM(J5/C6)</f>
        <v>3535.2624060606058</v>
      </c>
    </row>
    <row r="16" spans="1:12" ht="15" x14ac:dyDescent="0.25">
      <c r="B16" s="238" t="s">
        <v>278</v>
      </c>
      <c r="C16" s="317">
        <v>2317</v>
      </c>
      <c r="D16" s="316">
        <v>5882</v>
      </c>
      <c r="E16" s="255"/>
      <c r="F16" s="255"/>
    </row>
    <row r="17" spans="2:16" ht="15" x14ac:dyDescent="0.25">
      <c r="B17" s="238" t="s">
        <v>279</v>
      </c>
      <c r="C17" s="317">
        <v>3270</v>
      </c>
      <c r="D17" s="316">
        <v>5574</v>
      </c>
      <c r="E17" s="255"/>
      <c r="F17" s="255"/>
    </row>
    <row r="18" spans="2:16" ht="15" x14ac:dyDescent="0.25">
      <c r="B18" s="238" t="s">
        <v>280</v>
      </c>
      <c r="C18" s="317">
        <v>3245</v>
      </c>
      <c r="D18" s="316">
        <v>5731</v>
      </c>
      <c r="E18" s="255"/>
      <c r="F18" s="255"/>
    </row>
    <row r="19" spans="2:16" ht="15" x14ac:dyDescent="0.25">
      <c r="B19" s="238" t="s">
        <v>281</v>
      </c>
      <c r="C19" s="317">
        <v>3890</v>
      </c>
      <c r="D19" s="316">
        <v>6904</v>
      </c>
      <c r="E19" s="255"/>
      <c r="F19" s="255"/>
    </row>
    <row r="20" spans="2:16" ht="15" x14ac:dyDescent="0.25">
      <c r="B20" s="238" t="s">
        <v>282</v>
      </c>
      <c r="C20" s="317">
        <v>3647</v>
      </c>
      <c r="D20" s="316">
        <v>5214</v>
      </c>
      <c r="E20" s="255"/>
      <c r="F20" s="255"/>
    </row>
    <row r="21" spans="2:16" ht="15" x14ac:dyDescent="0.25">
      <c r="B21" s="238" t="s">
        <v>283</v>
      </c>
      <c r="C21" s="317">
        <v>3597</v>
      </c>
      <c r="D21" s="316">
        <v>6380</v>
      </c>
      <c r="E21" s="255"/>
      <c r="F21" s="255"/>
    </row>
    <row r="22" spans="2:16" ht="15" x14ac:dyDescent="0.25">
      <c r="B22" s="238" t="s">
        <v>284</v>
      </c>
      <c r="C22" s="317">
        <v>3822</v>
      </c>
      <c r="D22" s="316">
        <v>6635</v>
      </c>
      <c r="E22" s="255"/>
      <c r="F22" s="255"/>
    </row>
    <row r="23" spans="2:16" ht="15" x14ac:dyDescent="0.25">
      <c r="B23" s="238" t="s">
        <v>285</v>
      </c>
      <c r="C23" s="317">
        <v>2993</v>
      </c>
      <c r="D23" s="316">
        <v>6068</v>
      </c>
      <c r="E23" s="255"/>
      <c r="F23" s="255"/>
    </row>
    <row r="24" spans="2:16" ht="15" x14ac:dyDescent="0.25">
      <c r="B24" s="238" t="s">
        <v>286</v>
      </c>
      <c r="C24" s="317">
        <v>3198</v>
      </c>
      <c r="D24" s="316">
        <v>4538</v>
      </c>
      <c r="E24" s="255"/>
      <c r="F24" s="255"/>
    </row>
    <row r="25" spans="2:16" ht="15.75" thickBot="1" x14ac:dyDescent="0.3">
      <c r="B25" s="239" t="s">
        <v>295</v>
      </c>
      <c r="C25" s="240">
        <f>SUM(C13:C24)</f>
        <v>39933</v>
      </c>
      <c r="D25" s="256">
        <f>SUM(D13:D24)</f>
        <v>70943</v>
      </c>
      <c r="E25" s="255"/>
      <c r="F25" s="255"/>
    </row>
    <row r="26" spans="2:16" ht="15" x14ac:dyDescent="0.25">
      <c r="B26" s="251"/>
      <c r="C26" s="252"/>
      <c r="D26" s="252"/>
      <c r="E26" s="252"/>
      <c r="F26" s="252"/>
      <c r="G26" s="252"/>
      <c r="H26" s="252"/>
      <c r="I26" s="252"/>
    </row>
    <row r="27" spans="2:16" x14ac:dyDescent="0.2">
      <c r="B27" s="250" t="s">
        <v>315</v>
      </c>
      <c r="C27" s="250"/>
      <c r="D27" s="250"/>
      <c r="E27" s="250"/>
      <c r="F27" s="250"/>
      <c r="G27" s="250"/>
      <c r="H27" s="250"/>
      <c r="I27" s="250"/>
      <c r="J27" s="250"/>
      <c r="K27" s="250"/>
      <c r="L27" s="250"/>
      <c r="M27" s="250"/>
      <c r="N27" s="250"/>
      <c r="O27" s="250"/>
      <c r="P27" s="182"/>
    </row>
    <row r="28" spans="2:16" x14ac:dyDescent="0.2">
      <c r="B28" s="223" t="s">
        <v>398</v>
      </c>
      <c r="C28" s="224"/>
      <c r="D28" s="224"/>
      <c r="E28" s="224"/>
    </row>
    <row r="29" spans="2:16" ht="13.5" thickBot="1" x14ac:dyDescent="0.25"/>
    <row r="30" spans="2:16" ht="13.5" thickBot="1" x14ac:dyDescent="0.25">
      <c r="B30" s="371" t="s">
        <v>401</v>
      </c>
      <c r="C30" s="372" t="s">
        <v>399</v>
      </c>
      <c r="D30" s="373"/>
      <c r="E30" s="372" t="s">
        <v>399</v>
      </c>
      <c r="F30" s="374"/>
    </row>
    <row r="31" spans="2:16" x14ac:dyDescent="0.2">
      <c r="B31" s="367">
        <v>43842</v>
      </c>
      <c r="C31" s="368" t="s">
        <v>400</v>
      </c>
      <c r="D31" s="369">
        <v>37.53</v>
      </c>
      <c r="E31" s="368" t="s">
        <v>11</v>
      </c>
      <c r="F31" s="370"/>
    </row>
    <row r="32" spans="2:16" x14ac:dyDescent="0.2">
      <c r="B32" s="367">
        <v>43849</v>
      </c>
      <c r="C32" s="357" t="s">
        <v>400</v>
      </c>
      <c r="D32" s="360">
        <v>34.03</v>
      </c>
      <c r="E32" s="357" t="s">
        <v>11</v>
      </c>
      <c r="F32" s="359">
        <v>39.43</v>
      </c>
    </row>
    <row r="33" spans="2:6" x14ac:dyDescent="0.2">
      <c r="B33" s="356">
        <v>43856</v>
      </c>
      <c r="C33" s="357" t="s">
        <v>400</v>
      </c>
      <c r="D33" s="360">
        <v>35.28</v>
      </c>
      <c r="E33" s="357" t="s">
        <v>11</v>
      </c>
      <c r="F33" s="361">
        <v>34.909999999999997</v>
      </c>
    </row>
    <row r="34" spans="2:6" x14ac:dyDescent="0.2">
      <c r="B34" s="356">
        <v>43870</v>
      </c>
      <c r="C34" s="357" t="s">
        <v>400</v>
      </c>
      <c r="D34" s="360">
        <v>33.47</v>
      </c>
      <c r="E34" s="357" t="s">
        <v>11</v>
      </c>
      <c r="F34" s="359">
        <v>42.24</v>
      </c>
    </row>
    <row r="35" spans="2:6" x14ac:dyDescent="0.2">
      <c r="B35" s="356">
        <v>43877</v>
      </c>
      <c r="C35" s="357" t="s">
        <v>400</v>
      </c>
      <c r="D35" s="360">
        <v>69.45</v>
      </c>
      <c r="E35" s="357" t="s">
        <v>11</v>
      </c>
      <c r="F35" s="359">
        <v>41.39</v>
      </c>
    </row>
    <row r="36" spans="2:6" x14ac:dyDescent="0.2">
      <c r="B36" s="356">
        <v>43884</v>
      </c>
      <c r="C36" s="357" t="s">
        <v>400</v>
      </c>
      <c r="D36" s="360">
        <v>32.01</v>
      </c>
      <c r="E36" s="357" t="s">
        <v>11</v>
      </c>
      <c r="F36" s="359">
        <v>36.94</v>
      </c>
    </row>
    <row r="37" spans="2:6" x14ac:dyDescent="0.2">
      <c r="B37" s="356">
        <v>43885</v>
      </c>
      <c r="C37" s="357" t="s">
        <v>400</v>
      </c>
      <c r="D37" s="360">
        <v>0</v>
      </c>
      <c r="E37" s="357" t="s">
        <v>11</v>
      </c>
      <c r="F37" s="359">
        <v>42.48</v>
      </c>
    </row>
    <row r="38" spans="2:6" x14ac:dyDescent="0.2">
      <c r="B38" s="356">
        <v>43891</v>
      </c>
      <c r="C38" s="357" t="s">
        <v>400</v>
      </c>
      <c r="D38" s="360">
        <v>35.729999999999997</v>
      </c>
      <c r="E38" s="357" t="s">
        <v>11</v>
      </c>
      <c r="F38" s="359">
        <v>0</v>
      </c>
    </row>
    <row r="39" spans="2:6" x14ac:dyDescent="0.2">
      <c r="B39" s="356">
        <v>43898</v>
      </c>
      <c r="C39" s="357" t="s">
        <v>400</v>
      </c>
      <c r="D39" s="360">
        <v>34.340000000000003</v>
      </c>
      <c r="E39" s="357" t="s">
        <v>11</v>
      </c>
      <c r="F39" s="359">
        <v>39.92</v>
      </c>
    </row>
    <row r="40" spans="2:6" x14ac:dyDescent="0.2">
      <c r="B40" s="356">
        <v>43905</v>
      </c>
      <c r="C40" s="357" t="s">
        <v>400</v>
      </c>
      <c r="D40" s="360">
        <v>32.56</v>
      </c>
      <c r="E40" s="357" t="s">
        <v>11</v>
      </c>
      <c r="F40" s="359">
        <v>0</v>
      </c>
    </row>
    <row r="41" spans="2:6" x14ac:dyDescent="0.2">
      <c r="B41" s="356">
        <v>43912</v>
      </c>
      <c r="C41" s="357" t="s">
        <v>400</v>
      </c>
      <c r="D41" s="360">
        <v>30.9</v>
      </c>
      <c r="E41" s="357" t="s">
        <v>11</v>
      </c>
      <c r="F41" s="359">
        <v>38.32</v>
      </c>
    </row>
    <row r="42" spans="2:6" x14ac:dyDescent="0.2">
      <c r="B42" s="356">
        <v>43919</v>
      </c>
      <c r="C42" s="357" t="s">
        <v>400</v>
      </c>
      <c r="D42" s="360">
        <v>0</v>
      </c>
      <c r="E42" s="357" t="s">
        <v>11</v>
      </c>
      <c r="F42" s="359">
        <v>40.659999999999997</v>
      </c>
    </row>
    <row r="43" spans="2:6" x14ac:dyDescent="0.2">
      <c r="B43" s="356">
        <v>43926</v>
      </c>
      <c r="C43" s="357" t="s">
        <v>400</v>
      </c>
      <c r="D43" s="360">
        <v>37.43</v>
      </c>
      <c r="E43" s="357" t="s">
        <v>11</v>
      </c>
      <c r="F43" s="359">
        <v>0</v>
      </c>
    </row>
    <row r="44" spans="2:6" x14ac:dyDescent="0.2">
      <c r="B44" s="356">
        <v>43933</v>
      </c>
      <c r="C44" s="357" t="s">
        <v>400</v>
      </c>
      <c r="D44" s="360">
        <v>0</v>
      </c>
      <c r="E44" s="357" t="s">
        <v>11</v>
      </c>
      <c r="F44" s="359">
        <v>36.17</v>
      </c>
    </row>
    <row r="45" spans="2:6" x14ac:dyDescent="0.2">
      <c r="B45" s="356">
        <v>43940</v>
      </c>
      <c r="C45" s="357" t="s">
        <v>400</v>
      </c>
      <c r="D45" s="360">
        <v>0</v>
      </c>
      <c r="E45" s="357" t="s">
        <v>11</v>
      </c>
      <c r="F45" s="359">
        <v>41.13</v>
      </c>
    </row>
    <row r="46" spans="2:6" x14ac:dyDescent="0.2">
      <c r="B46" s="356">
        <v>43951</v>
      </c>
      <c r="C46" s="357" t="s">
        <v>400</v>
      </c>
      <c r="D46" s="360">
        <v>0</v>
      </c>
      <c r="E46" s="357" t="s">
        <v>11</v>
      </c>
      <c r="F46" s="359">
        <v>42.39</v>
      </c>
    </row>
    <row r="47" spans="2:6" x14ac:dyDescent="0.2">
      <c r="B47" s="356">
        <v>43961</v>
      </c>
      <c r="C47" s="357" t="s">
        <v>400</v>
      </c>
      <c r="D47" s="360">
        <v>35.74</v>
      </c>
      <c r="E47" s="357" t="s">
        <v>11</v>
      </c>
      <c r="F47" s="359">
        <v>0</v>
      </c>
    </row>
    <row r="48" spans="2:6" x14ac:dyDescent="0.2">
      <c r="B48" s="356">
        <v>43968</v>
      </c>
      <c r="C48" s="357" t="s">
        <v>400</v>
      </c>
      <c r="D48" s="360"/>
      <c r="E48" s="357" t="s">
        <v>11</v>
      </c>
      <c r="F48" s="359">
        <v>41.07</v>
      </c>
    </row>
    <row r="49" spans="2:6" x14ac:dyDescent="0.2">
      <c r="B49" s="356">
        <v>43982</v>
      </c>
      <c r="C49" s="357" t="s">
        <v>400</v>
      </c>
      <c r="D49" s="360">
        <v>36.909999999999997</v>
      </c>
      <c r="E49" s="357" t="s">
        <v>11</v>
      </c>
      <c r="F49" s="359">
        <v>41.15</v>
      </c>
    </row>
    <row r="50" spans="2:6" x14ac:dyDescent="0.2">
      <c r="B50" s="356">
        <v>43989</v>
      </c>
      <c r="C50" s="357" t="s">
        <v>400</v>
      </c>
      <c r="D50" s="360">
        <v>35.64</v>
      </c>
      <c r="E50" s="357" t="s">
        <v>11</v>
      </c>
      <c r="F50" s="359">
        <v>43.06</v>
      </c>
    </row>
    <row r="51" spans="2:6" x14ac:dyDescent="0.2">
      <c r="B51" s="356">
        <v>44003</v>
      </c>
      <c r="C51" s="357" t="s">
        <v>400</v>
      </c>
      <c r="D51" s="360">
        <v>33</v>
      </c>
      <c r="E51" s="357" t="s">
        <v>11</v>
      </c>
      <c r="F51" s="359">
        <v>42.06</v>
      </c>
    </row>
    <row r="52" spans="2:6" x14ac:dyDescent="0.2">
      <c r="B52" s="356">
        <v>44010</v>
      </c>
      <c r="C52" s="357" t="s">
        <v>400</v>
      </c>
      <c r="D52" s="360">
        <v>37.01</v>
      </c>
      <c r="E52" s="357" t="s">
        <v>11</v>
      </c>
      <c r="F52" s="359">
        <v>37.68</v>
      </c>
    </row>
    <row r="53" spans="2:6" x14ac:dyDescent="0.2">
      <c r="B53" s="356">
        <v>44017</v>
      </c>
      <c r="C53" s="357" t="s">
        <v>400</v>
      </c>
      <c r="D53" s="360">
        <v>28.18</v>
      </c>
      <c r="E53" s="357" t="s">
        <v>11</v>
      </c>
      <c r="F53" s="359">
        <v>0</v>
      </c>
    </row>
    <row r="54" spans="2:6" x14ac:dyDescent="0.2">
      <c r="B54" s="356">
        <v>44031</v>
      </c>
      <c r="C54" s="357" t="s">
        <v>400</v>
      </c>
      <c r="D54" s="360">
        <v>35.880000000000003</v>
      </c>
      <c r="E54" s="357" t="s">
        <v>11</v>
      </c>
      <c r="F54" s="359">
        <v>38.6</v>
      </c>
    </row>
    <row r="55" spans="2:6" x14ac:dyDescent="0.2">
      <c r="B55" s="356">
        <v>44038</v>
      </c>
      <c r="C55" s="357" t="s">
        <v>400</v>
      </c>
      <c r="D55" s="358">
        <v>32.69</v>
      </c>
      <c r="E55" s="357" t="s">
        <v>11</v>
      </c>
      <c r="F55" s="359">
        <v>36.08</v>
      </c>
    </row>
    <row r="56" spans="2:6" x14ac:dyDescent="0.2">
      <c r="B56" s="356">
        <v>44043</v>
      </c>
      <c r="C56" s="357" t="s">
        <v>400</v>
      </c>
      <c r="D56" s="360">
        <v>25.19</v>
      </c>
      <c r="E56" s="357" t="s">
        <v>11</v>
      </c>
      <c r="F56" s="359">
        <v>0</v>
      </c>
    </row>
    <row r="57" spans="2:6" x14ac:dyDescent="0.2">
      <c r="B57" s="356">
        <v>44052</v>
      </c>
      <c r="C57" s="357" t="s">
        <v>400</v>
      </c>
      <c r="D57" s="360">
        <v>68.83</v>
      </c>
      <c r="E57" s="357" t="s">
        <v>11</v>
      </c>
      <c r="F57" s="359">
        <v>40.36</v>
      </c>
    </row>
    <row r="58" spans="2:6" x14ac:dyDescent="0.2">
      <c r="B58" s="356">
        <v>44066</v>
      </c>
      <c r="C58" s="357" t="s">
        <v>400</v>
      </c>
      <c r="D58" s="360">
        <v>0</v>
      </c>
      <c r="E58" s="357" t="s">
        <v>11</v>
      </c>
      <c r="F58" s="359">
        <v>42.18</v>
      </c>
    </row>
    <row r="59" spans="2:6" x14ac:dyDescent="0.2">
      <c r="B59" s="356">
        <v>44073</v>
      </c>
      <c r="C59" s="357" t="s">
        <v>400</v>
      </c>
      <c r="D59" s="360">
        <v>35.869999999999997</v>
      </c>
      <c r="E59" s="357" t="s">
        <v>11</v>
      </c>
      <c r="F59" s="359">
        <v>41.62</v>
      </c>
    </row>
    <row r="60" spans="2:6" x14ac:dyDescent="0.2">
      <c r="B60" s="356">
        <v>44087</v>
      </c>
      <c r="C60" s="357" t="s">
        <v>400</v>
      </c>
      <c r="D60" s="360">
        <v>36.020000000000003</v>
      </c>
      <c r="E60" s="357" t="s">
        <v>11</v>
      </c>
      <c r="F60" s="359">
        <v>41.95</v>
      </c>
    </row>
    <row r="61" spans="2:6" x14ac:dyDescent="0.2">
      <c r="B61" s="356">
        <v>44094</v>
      </c>
      <c r="C61" s="357" t="s">
        <v>400</v>
      </c>
      <c r="D61" s="358">
        <v>33.020000000000003</v>
      </c>
      <c r="E61" s="357" t="s">
        <v>11</v>
      </c>
      <c r="F61" s="359">
        <v>40.03</v>
      </c>
    </row>
    <row r="62" spans="2:6" x14ac:dyDescent="0.2">
      <c r="B62" s="356">
        <v>44101</v>
      </c>
      <c r="C62" s="357" t="s">
        <v>400</v>
      </c>
      <c r="D62" s="360">
        <v>66.63</v>
      </c>
      <c r="E62" s="357" t="s">
        <v>11</v>
      </c>
      <c r="F62" s="359">
        <v>35.08</v>
      </c>
    </row>
    <row r="63" spans="2:6" x14ac:dyDescent="0.2">
      <c r="B63" s="356">
        <v>44104</v>
      </c>
      <c r="C63" s="357" t="s">
        <v>400</v>
      </c>
      <c r="D63" s="358">
        <v>0</v>
      </c>
      <c r="E63" s="357" t="s">
        <v>11</v>
      </c>
      <c r="F63" s="359">
        <v>37.119999999999997</v>
      </c>
    </row>
    <row r="64" spans="2:6" x14ac:dyDescent="0.2">
      <c r="B64" s="356">
        <v>44115</v>
      </c>
      <c r="C64" s="357" t="s">
        <v>400</v>
      </c>
      <c r="D64" s="360">
        <v>0</v>
      </c>
      <c r="E64" s="357" t="s">
        <v>11</v>
      </c>
      <c r="F64" s="359">
        <v>33.130000000000003</v>
      </c>
    </row>
    <row r="65" spans="2:6" x14ac:dyDescent="0.2">
      <c r="B65" s="356">
        <v>44122</v>
      </c>
      <c r="C65" s="357" t="s">
        <v>400</v>
      </c>
      <c r="D65" s="360">
        <v>36.159999999999997</v>
      </c>
      <c r="E65" s="357" t="s">
        <v>11</v>
      </c>
      <c r="F65" s="359">
        <v>38.65</v>
      </c>
    </row>
    <row r="66" spans="2:6" x14ac:dyDescent="0.2">
      <c r="B66" s="356">
        <v>44135</v>
      </c>
      <c r="C66" s="357" t="s">
        <v>400</v>
      </c>
      <c r="D66" s="360">
        <v>0</v>
      </c>
      <c r="E66" s="357" t="s">
        <v>11</v>
      </c>
      <c r="F66" s="359">
        <v>36.659999999999997</v>
      </c>
    </row>
    <row r="67" spans="2:6" x14ac:dyDescent="0.2">
      <c r="B67" s="356">
        <v>44143</v>
      </c>
      <c r="C67" s="357" t="s">
        <v>400</v>
      </c>
      <c r="D67" s="358">
        <v>48.86</v>
      </c>
      <c r="E67" s="357" t="s">
        <v>11</v>
      </c>
      <c r="F67" s="359">
        <v>36.67</v>
      </c>
    </row>
    <row r="68" spans="2:6" x14ac:dyDescent="0.2">
      <c r="B68" s="356">
        <v>44150</v>
      </c>
      <c r="C68" s="357" t="s">
        <v>400</v>
      </c>
      <c r="D68" s="360">
        <v>32.799999999999997</v>
      </c>
      <c r="E68" s="357" t="s">
        <v>11</v>
      </c>
      <c r="F68" s="359">
        <v>40.9</v>
      </c>
    </row>
    <row r="69" spans="2:6" x14ac:dyDescent="0.2">
      <c r="B69" s="356">
        <v>44157</v>
      </c>
      <c r="C69" s="357" t="s">
        <v>400</v>
      </c>
      <c r="D69" s="360">
        <v>37.06</v>
      </c>
      <c r="E69" s="357" t="s">
        <v>11</v>
      </c>
      <c r="F69" s="359">
        <v>36</v>
      </c>
    </row>
    <row r="70" spans="2:6" x14ac:dyDescent="0.2">
      <c r="B70" s="356">
        <v>44178</v>
      </c>
      <c r="C70" s="357" t="s">
        <v>400</v>
      </c>
      <c r="D70" s="360">
        <v>0</v>
      </c>
      <c r="E70" s="357" t="s">
        <v>11</v>
      </c>
      <c r="F70" s="362">
        <v>38.53</v>
      </c>
    </row>
    <row r="71" spans="2:6" ht="13.5" thickBot="1" x14ac:dyDescent="0.25">
      <c r="B71" s="363"/>
      <c r="C71" s="364" t="s">
        <v>402</v>
      </c>
      <c r="D71" s="365">
        <f>SUM(D31:D70)</f>
        <v>1108.2199999999998</v>
      </c>
      <c r="E71" s="364" t="s">
        <v>11</v>
      </c>
      <c r="F71" s="366">
        <f>SUM(F31:F70)</f>
        <v>1294.5600000000004</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I23" sqref="I23"/>
    </sheetView>
  </sheetViews>
  <sheetFormatPr defaultRowHeight="12.75" x14ac:dyDescent="0.2"/>
  <cols>
    <col min="2" max="2" width="29.7109375" bestFit="1" customWidth="1"/>
    <col min="3" max="3" width="11.140625" customWidth="1"/>
    <col min="4" max="4" width="8.42578125" bestFit="1" customWidth="1"/>
    <col min="6" max="6" width="12.140625" bestFit="1" customWidth="1"/>
    <col min="7" max="7" width="11.7109375" customWidth="1"/>
    <col min="8" max="8" width="4.7109375" customWidth="1"/>
    <col min="9" max="9" width="10.7109375" bestFit="1" customWidth="1"/>
  </cols>
  <sheetData>
    <row r="1" spans="1:9" ht="13.5" thickBot="1" x14ac:dyDescent="0.25"/>
    <row r="2" spans="1:9" ht="31.5" thickBot="1" x14ac:dyDescent="0.35">
      <c r="B2" s="257">
        <v>2020</v>
      </c>
      <c r="F2" s="226" t="s">
        <v>294</v>
      </c>
      <c r="G2" s="237" t="s">
        <v>320</v>
      </c>
    </row>
    <row r="3" spans="1:9" ht="15.75" thickBot="1" x14ac:dyDescent="0.3">
      <c r="B3" s="258" t="s">
        <v>317</v>
      </c>
      <c r="C3" s="315">
        <v>33</v>
      </c>
      <c r="F3" s="238" t="s">
        <v>275</v>
      </c>
      <c r="G3" s="316">
        <v>0</v>
      </c>
      <c r="I3" s="222" t="s">
        <v>293</v>
      </c>
    </row>
    <row r="4" spans="1:9" ht="15" x14ac:dyDescent="0.25">
      <c r="B4" s="223" t="s">
        <v>397</v>
      </c>
      <c r="F4" s="238" t="s">
        <v>276</v>
      </c>
      <c r="G4" s="316">
        <v>0</v>
      </c>
    </row>
    <row r="5" spans="1:9" ht="15.75" thickBot="1" x14ac:dyDescent="0.3">
      <c r="F5" s="238" t="s">
        <v>277</v>
      </c>
      <c r="G5" s="316">
        <v>0</v>
      </c>
    </row>
    <row r="6" spans="1:9" ht="15" x14ac:dyDescent="0.25">
      <c r="B6" s="207" t="s">
        <v>319</v>
      </c>
      <c r="C6" s="216">
        <v>3.23</v>
      </c>
      <c r="D6" s="213" t="s">
        <v>287</v>
      </c>
      <c r="F6" s="238" t="s">
        <v>278</v>
      </c>
      <c r="G6" s="316">
        <v>491</v>
      </c>
    </row>
    <row r="7" spans="1:9" ht="15" x14ac:dyDescent="0.25">
      <c r="B7" s="217" t="s">
        <v>307</v>
      </c>
      <c r="C7" s="233">
        <f>SUM(G3:G14)</f>
        <v>8554</v>
      </c>
      <c r="D7" s="214" t="s">
        <v>304</v>
      </c>
      <c r="F7" s="238" t="s">
        <v>279</v>
      </c>
      <c r="G7" s="316">
        <v>473</v>
      </c>
    </row>
    <row r="8" spans="1:9" ht="15" x14ac:dyDescent="0.25">
      <c r="B8" s="217" t="s">
        <v>273</v>
      </c>
      <c r="C8" s="184">
        <f>SUM(C6*C7)</f>
        <v>27629.42</v>
      </c>
      <c r="D8" s="218" t="s">
        <v>287</v>
      </c>
      <c r="F8" s="238" t="s">
        <v>280</v>
      </c>
      <c r="G8" s="316">
        <v>1168</v>
      </c>
    </row>
    <row r="9" spans="1:9" ht="15.75" thickBot="1" x14ac:dyDescent="0.3">
      <c r="B9" s="219" t="s">
        <v>291</v>
      </c>
      <c r="C9" s="220">
        <f>SUM(C8/1000)</f>
        <v>27.62942</v>
      </c>
      <c r="D9" s="221" t="s">
        <v>292</v>
      </c>
      <c r="F9" s="238" t="s">
        <v>281</v>
      </c>
      <c r="G9" s="316">
        <v>571</v>
      </c>
    </row>
    <row r="10" spans="1:9" ht="15.75" thickBot="1" x14ac:dyDescent="0.3">
      <c r="F10" s="238" t="s">
        <v>282</v>
      </c>
      <c r="G10" s="316">
        <v>948</v>
      </c>
    </row>
    <row r="11" spans="1:9" ht="15" x14ac:dyDescent="0.25">
      <c r="B11" s="227" t="s">
        <v>311</v>
      </c>
      <c r="C11" s="230">
        <v>2020</v>
      </c>
      <c r="F11" s="238" t="s">
        <v>283</v>
      </c>
      <c r="G11" s="316">
        <v>1020</v>
      </c>
    </row>
    <row r="12" spans="1:9" ht="15.75" thickBot="1" x14ac:dyDescent="0.3">
      <c r="B12" s="229" t="s">
        <v>321</v>
      </c>
      <c r="C12" s="235">
        <f>SUM(C8/C3)</f>
        <v>837.25515151515151</v>
      </c>
      <c r="F12" s="238" t="s">
        <v>284</v>
      </c>
      <c r="G12" s="316">
        <v>1877</v>
      </c>
    </row>
    <row r="13" spans="1:9" ht="15" x14ac:dyDescent="0.25">
      <c r="F13" s="238" t="s">
        <v>285</v>
      </c>
      <c r="G13" s="316">
        <v>1298</v>
      </c>
    </row>
    <row r="14" spans="1:9" ht="15" x14ac:dyDescent="0.25">
      <c r="A14">
        <v>2020</v>
      </c>
      <c r="F14" s="238" t="s">
        <v>286</v>
      </c>
      <c r="G14" s="316">
        <v>708</v>
      </c>
    </row>
    <row r="15" spans="1:9" ht="15.75" thickBot="1" x14ac:dyDescent="0.3">
      <c r="F15" s="229" t="s">
        <v>295</v>
      </c>
      <c r="G15" s="260">
        <f>SUM(G3:G14)</f>
        <v>8554</v>
      </c>
    </row>
    <row r="16" spans="1:9" x14ac:dyDescent="0.2">
      <c r="B16" t="s">
        <v>407</v>
      </c>
    </row>
    <row r="17" spans="6:19" ht="15" x14ac:dyDescent="0.25">
      <c r="F17" s="259" t="s">
        <v>322</v>
      </c>
      <c r="G17" s="249"/>
      <c r="H17" s="249"/>
      <c r="I17" s="249"/>
      <c r="J17" s="249"/>
      <c r="K17" s="249"/>
      <c r="L17" s="249"/>
      <c r="M17" s="249"/>
      <c r="N17" s="249"/>
      <c r="O17" s="249"/>
      <c r="P17" s="249"/>
      <c r="Q17" s="249"/>
      <c r="R17" s="249"/>
      <c r="S17" s="249"/>
    </row>
    <row r="18" spans="6:19" x14ac:dyDescent="0.2">
      <c r="F18" s="223" t="s">
        <v>314</v>
      </c>
      <c r="G18" s="224"/>
      <c r="H18" s="224"/>
      <c r="I18" s="22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A19" workbookViewId="0">
      <selection activeCell="M36" sqref="M36"/>
    </sheetView>
  </sheetViews>
  <sheetFormatPr defaultRowHeight="12.75" x14ac:dyDescent="0.2"/>
  <cols>
    <col min="2" max="2" width="44.28515625" bestFit="1" customWidth="1"/>
    <col min="5" max="5" width="10.140625" customWidth="1"/>
    <col min="6" max="6" width="10.5703125" customWidth="1"/>
  </cols>
  <sheetData>
    <row r="1" spans="1:16" x14ac:dyDescent="0.2">
      <c r="A1" s="182"/>
    </row>
    <row r="2" spans="1:16" ht="13.5" thickBot="1" x14ac:dyDescent="0.25"/>
    <row r="3" spans="1:16" ht="60" x14ac:dyDescent="0.25">
      <c r="B3" s="345" t="s">
        <v>343</v>
      </c>
      <c r="C3" s="346" t="s">
        <v>323</v>
      </c>
      <c r="D3" s="346" t="s">
        <v>324</v>
      </c>
      <c r="E3" s="346" t="s">
        <v>325</v>
      </c>
      <c r="F3" s="346" t="s">
        <v>326</v>
      </c>
      <c r="G3" s="346" t="s">
        <v>327</v>
      </c>
      <c r="H3" s="346" t="s">
        <v>328</v>
      </c>
      <c r="I3" s="347" t="s">
        <v>329</v>
      </c>
      <c r="J3" s="348" t="s">
        <v>342</v>
      </c>
      <c r="K3" s="349" t="s">
        <v>338</v>
      </c>
    </row>
    <row r="4" spans="1:16" ht="15" x14ac:dyDescent="0.25">
      <c r="B4" s="261" t="s">
        <v>330</v>
      </c>
      <c r="C4" s="225">
        <v>500</v>
      </c>
      <c r="D4" s="225">
        <v>80</v>
      </c>
      <c r="E4" s="225">
        <v>297</v>
      </c>
      <c r="F4" s="225">
        <v>210</v>
      </c>
      <c r="G4" s="225">
        <f>SUM((E4/1000)*(F4/1000))</f>
        <v>6.2369999999999995E-2</v>
      </c>
      <c r="H4" s="225">
        <f>SUM(G4*D4)</f>
        <v>4.9895999999999994</v>
      </c>
      <c r="I4" s="285">
        <f>SUM((H4*C4)/1000)</f>
        <v>2.4947999999999997</v>
      </c>
      <c r="J4" s="310">
        <v>0</v>
      </c>
      <c r="K4" s="273">
        <f t="shared" ref="K4:K9" si="0">SUM(I4*J4)</f>
        <v>0</v>
      </c>
      <c r="M4" s="222" t="s">
        <v>340</v>
      </c>
      <c r="N4" s="222"/>
      <c r="O4" s="222"/>
      <c r="P4" s="222"/>
    </row>
    <row r="5" spans="1:16" ht="15" x14ac:dyDescent="0.25">
      <c r="B5" s="261" t="s">
        <v>331</v>
      </c>
      <c r="C5" s="225">
        <v>500</v>
      </c>
      <c r="D5" s="225">
        <v>80</v>
      </c>
      <c r="E5" s="225">
        <v>420</v>
      </c>
      <c r="F5" s="225">
        <v>297</v>
      </c>
      <c r="G5" s="225">
        <f t="shared" ref="G5:G9" si="1">SUM((E5/1000)*(F5/1000))</f>
        <v>0.12473999999999999</v>
      </c>
      <c r="H5" s="225">
        <f t="shared" ref="H5:H9" si="2">SUM(G5*D5)</f>
        <v>9.9791999999999987</v>
      </c>
      <c r="I5" s="285">
        <f t="shared" ref="I5:I9" si="3">SUM((H5*C5)/1000)</f>
        <v>4.9895999999999994</v>
      </c>
      <c r="J5" s="310">
        <v>90</v>
      </c>
      <c r="K5" s="272">
        <f t="shared" si="0"/>
        <v>449.06399999999996</v>
      </c>
      <c r="M5" s="223" t="s">
        <v>341</v>
      </c>
      <c r="N5" s="224"/>
      <c r="O5" s="224"/>
      <c r="P5" s="224"/>
    </row>
    <row r="6" spans="1:16" ht="15" x14ac:dyDescent="0.25">
      <c r="B6" s="261" t="s">
        <v>332</v>
      </c>
      <c r="C6" s="225">
        <v>500</v>
      </c>
      <c r="D6" s="225">
        <v>80</v>
      </c>
      <c r="E6" s="225">
        <v>297</v>
      </c>
      <c r="F6" s="225">
        <v>210</v>
      </c>
      <c r="G6" s="225">
        <f t="shared" si="1"/>
        <v>6.2369999999999995E-2</v>
      </c>
      <c r="H6" s="225">
        <f t="shared" si="2"/>
        <v>4.9895999999999994</v>
      </c>
      <c r="I6" s="285">
        <f t="shared" si="3"/>
        <v>2.4947999999999997</v>
      </c>
      <c r="J6" s="310">
        <v>456</v>
      </c>
      <c r="K6" s="273">
        <f t="shared" si="0"/>
        <v>1137.6288</v>
      </c>
    </row>
    <row r="7" spans="1:16" ht="15" x14ac:dyDescent="0.25">
      <c r="B7" s="261" t="s">
        <v>333</v>
      </c>
      <c r="C7" s="225">
        <v>250</v>
      </c>
      <c r="D7" s="225">
        <v>160</v>
      </c>
      <c r="E7" s="225">
        <v>420</v>
      </c>
      <c r="F7" s="225">
        <v>297</v>
      </c>
      <c r="G7" s="225">
        <f t="shared" si="1"/>
        <v>0.12473999999999999</v>
      </c>
      <c r="H7" s="225">
        <f t="shared" si="2"/>
        <v>19.958399999999997</v>
      </c>
      <c r="I7" s="285">
        <f t="shared" si="3"/>
        <v>4.9895999999999994</v>
      </c>
      <c r="J7" s="310">
        <v>0</v>
      </c>
      <c r="K7" s="272">
        <f t="shared" si="0"/>
        <v>0</v>
      </c>
    </row>
    <row r="8" spans="1:16" ht="15" x14ac:dyDescent="0.25">
      <c r="B8" s="261" t="s">
        <v>334</v>
      </c>
      <c r="C8" s="225">
        <v>250</v>
      </c>
      <c r="D8" s="225">
        <v>160</v>
      </c>
      <c r="E8" s="225">
        <v>297</v>
      </c>
      <c r="F8" s="225">
        <v>210</v>
      </c>
      <c r="G8" s="225">
        <f t="shared" si="1"/>
        <v>6.2369999999999995E-2</v>
      </c>
      <c r="H8" s="225">
        <f t="shared" si="2"/>
        <v>9.9791999999999987</v>
      </c>
      <c r="I8" s="285">
        <f t="shared" si="3"/>
        <v>2.4947999999999997</v>
      </c>
      <c r="J8" s="310">
        <v>15</v>
      </c>
      <c r="K8" s="273">
        <f t="shared" si="0"/>
        <v>37.421999999999997</v>
      </c>
    </row>
    <row r="9" spans="1:16" ht="15.75" thickBot="1" x14ac:dyDescent="0.3">
      <c r="B9" s="262" t="s">
        <v>335</v>
      </c>
      <c r="C9" s="263">
        <v>125</v>
      </c>
      <c r="D9" s="263">
        <v>250</v>
      </c>
      <c r="E9" s="263">
        <v>297</v>
      </c>
      <c r="F9" s="263">
        <v>210</v>
      </c>
      <c r="G9" s="263">
        <f t="shared" si="1"/>
        <v>6.2369999999999995E-2</v>
      </c>
      <c r="H9" s="263">
        <f t="shared" si="2"/>
        <v>15.592499999999999</v>
      </c>
      <c r="I9" s="350">
        <f t="shared" si="3"/>
        <v>1.9490624999999999</v>
      </c>
      <c r="J9" s="351">
        <v>0</v>
      </c>
      <c r="K9" s="352">
        <f t="shared" si="0"/>
        <v>0</v>
      </c>
    </row>
    <row r="10" spans="1:16" ht="15.75" thickBot="1" x14ac:dyDescent="0.3">
      <c r="J10" s="343" t="s">
        <v>336</v>
      </c>
      <c r="K10" s="344">
        <f>SUM(K4:K9)</f>
        <v>1624.1147999999998</v>
      </c>
    </row>
    <row r="11" spans="1:16" ht="45.75" thickBot="1" x14ac:dyDescent="0.3">
      <c r="B11" s="264" t="s">
        <v>344</v>
      </c>
      <c r="C11" s="265" t="s">
        <v>329</v>
      </c>
      <c r="D11" s="266" t="s">
        <v>337</v>
      </c>
      <c r="E11" s="266" t="s">
        <v>339</v>
      </c>
      <c r="F11" s="267" t="s">
        <v>345</v>
      </c>
    </row>
    <row r="12" spans="1:16" ht="15" x14ac:dyDescent="0.25">
      <c r="B12" s="281" t="s">
        <v>330</v>
      </c>
      <c r="C12" s="282">
        <v>2.4948000000000001</v>
      </c>
      <c r="D12" s="283">
        <v>1.21</v>
      </c>
      <c r="E12" s="284">
        <f>SUM(J4*I4)</f>
        <v>0</v>
      </c>
      <c r="F12" s="268">
        <f t="shared" ref="F12:F17" si="4">SUM(D12*E12)</f>
        <v>0</v>
      </c>
    </row>
    <row r="13" spans="1:16" ht="15" x14ac:dyDescent="0.25">
      <c r="B13" s="261" t="s">
        <v>331</v>
      </c>
      <c r="C13" s="269">
        <v>4.9896000000000003</v>
      </c>
      <c r="D13" s="270">
        <v>1.21</v>
      </c>
      <c r="E13" s="271">
        <f t="shared" ref="E13:E17" si="5">SUM(J5*I5)</f>
        <v>449.06399999999996</v>
      </c>
      <c r="F13" s="272">
        <f t="shared" si="4"/>
        <v>543.36743999999999</v>
      </c>
    </row>
    <row r="14" spans="1:16" ht="15" x14ac:dyDescent="0.25">
      <c r="B14" s="261" t="s">
        <v>332</v>
      </c>
      <c r="C14" s="269">
        <v>2.4948000000000001</v>
      </c>
      <c r="D14" s="270">
        <v>1.21</v>
      </c>
      <c r="E14" s="271">
        <f t="shared" si="5"/>
        <v>1137.6288</v>
      </c>
      <c r="F14" s="273">
        <f t="shared" si="4"/>
        <v>1376.5308479999999</v>
      </c>
    </row>
    <row r="15" spans="1:16" ht="15" x14ac:dyDescent="0.25">
      <c r="B15" s="261" t="s">
        <v>333</v>
      </c>
      <c r="C15" s="269">
        <v>4.9896000000000003</v>
      </c>
      <c r="D15" s="270">
        <v>1.21</v>
      </c>
      <c r="E15" s="271">
        <f t="shared" si="5"/>
        <v>0</v>
      </c>
      <c r="F15" s="272">
        <f t="shared" si="4"/>
        <v>0</v>
      </c>
    </row>
    <row r="16" spans="1:16" ht="15" x14ac:dyDescent="0.25">
      <c r="B16" s="261" t="s">
        <v>334</v>
      </c>
      <c r="C16" s="269">
        <v>2.4948000000000001</v>
      </c>
      <c r="D16" s="270">
        <v>1.21</v>
      </c>
      <c r="E16" s="271">
        <f t="shared" si="5"/>
        <v>37.421999999999997</v>
      </c>
      <c r="F16" s="273">
        <f t="shared" si="4"/>
        <v>45.280619999999992</v>
      </c>
    </row>
    <row r="17" spans="2:6" ht="15.75" thickBot="1" x14ac:dyDescent="0.3">
      <c r="B17" s="262" t="s">
        <v>335</v>
      </c>
      <c r="C17" s="269">
        <v>1.94906</v>
      </c>
      <c r="D17" s="274">
        <v>1.21</v>
      </c>
      <c r="E17" s="275">
        <f t="shared" si="5"/>
        <v>0</v>
      </c>
      <c r="F17" s="276">
        <f t="shared" si="4"/>
        <v>0</v>
      </c>
    </row>
    <row r="18" spans="2:6" ht="15.75" thickBot="1" x14ac:dyDescent="0.3">
      <c r="C18" s="277"/>
      <c r="D18" s="278" t="s">
        <v>336</v>
      </c>
      <c r="E18" s="279">
        <f>SUM(E12:E17)</f>
        <v>1624.1147999999998</v>
      </c>
      <c r="F18" s="280">
        <f>SUM(F12:F17)</f>
        <v>1965.1789079999999</v>
      </c>
    </row>
    <row r="19" spans="2:6" ht="13.5" thickBot="1" x14ac:dyDescent="0.25"/>
    <row r="20" spans="2:6" ht="13.5" thickBot="1" x14ac:dyDescent="0.25">
      <c r="D20" s="353" t="s">
        <v>346</v>
      </c>
      <c r="E20" s="286"/>
      <c r="F20" s="381">
        <f>SUM(F18/1000)</f>
        <v>1.9651789079999999</v>
      </c>
    </row>
  </sheetData>
  <pageMargins left="0.7" right="0.7" top="0.75" bottom="0.75" header="0.3" footer="0.3"/>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G28" sqref="G28"/>
    </sheetView>
  </sheetViews>
  <sheetFormatPr defaultRowHeight="12.75" x14ac:dyDescent="0.2"/>
  <cols>
    <col min="2" max="2" width="30.85546875" customWidth="1"/>
    <col min="3" max="3" width="18.42578125" customWidth="1"/>
    <col min="4" max="4" width="12.140625" bestFit="1" customWidth="1"/>
    <col min="5" max="5" width="13.42578125" customWidth="1"/>
    <col min="7" max="7" width="16.28515625" customWidth="1"/>
  </cols>
  <sheetData>
    <row r="1" spans="1:7" x14ac:dyDescent="0.2">
      <c r="A1" s="182"/>
    </row>
    <row r="2" spans="1:7" ht="13.5" thickBot="1" x14ac:dyDescent="0.25"/>
    <row r="3" spans="1:7" ht="30.75" thickBot="1" x14ac:dyDescent="0.25">
      <c r="B3" s="289" t="s">
        <v>348</v>
      </c>
      <c r="C3" s="290">
        <v>2020</v>
      </c>
    </row>
    <row r="4" spans="1:7" ht="15.75" thickBot="1" x14ac:dyDescent="0.25">
      <c r="B4" s="291" t="s">
        <v>349</v>
      </c>
      <c r="C4" s="321">
        <v>54192.457999999999</v>
      </c>
      <c r="D4" s="223" t="s">
        <v>372</v>
      </c>
      <c r="E4" s="224"/>
      <c r="F4" s="224"/>
      <c r="G4" s="224"/>
    </row>
    <row r="5" spans="1:7" ht="15.75" thickBot="1" x14ac:dyDescent="0.25">
      <c r="B5" s="291" t="s">
        <v>350</v>
      </c>
      <c r="C5" s="287">
        <v>18</v>
      </c>
      <c r="D5" s="223" t="s">
        <v>370</v>
      </c>
      <c r="E5" s="224"/>
      <c r="F5" s="224"/>
    </row>
    <row r="6" spans="1:7" ht="15.75" thickBot="1" x14ac:dyDescent="0.25">
      <c r="B6" s="291" t="s">
        <v>351</v>
      </c>
      <c r="C6" s="288">
        <f>SUM(C4/C5)</f>
        <v>3010.692111111111</v>
      </c>
    </row>
    <row r="7" spans="1:7" ht="15.75" thickBot="1" x14ac:dyDescent="0.25">
      <c r="B7" s="291" t="s">
        <v>371</v>
      </c>
      <c r="C7" s="322">
        <v>0.47499999999999998</v>
      </c>
    </row>
    <row r="8" spans="1:7" ht="33.75" thickBot="1" x14ac:dyDescent="0.25">
      <c r="B8" s="292" t="s">
        <v>374</v>
      </c>
      <c r="C8" s="293">
        <f>SUM(C4*C7)</f>
        <v>25741.417549999998</v>
      </c>
    </row>
    <row r="9" spans="1:7" ht="18.75" thickBot="1" x14ac:dyDescent="0.25">
      <c r="B9" s="294" t="s">
        <v>352</v>
      </c>
      <c r="C9" s="295">
        <f>SUM(C8/C5)</f>
        <v>1430.0787527777777</v>
      </c>
    </row>
    <row r="12" spans="1:7" x14ac:dyDescent="0.2">
      <c r="B12" s="222" t="s">
        <v>373</v>
      </c>
      <c r="C12" s="222"/>
      <c r="D12" s="222"/>
      <c r="E12" s="222"/>
      <c r="F12" s="222"/>
      <c r="G12" s="222"/>
    </row>
    <row r="14" spans="1:7" x14ac:dyDescent="0.2">
      <c r="G14" s="224"/>
    </row>
    <row r="15" spans="1:7" x14ac:dyDescent="0.2">
      <c r="G15" s="224"/>
    </row>
    <row r="16" spans="1:7" x14ac:dyDescent="0.2">
      <c r="G16" s="224"/>
    </row>
    <row r="17" spans="7:7" x14ac:dyDescent="0.2">
      <c r="G17" s="224"/>
    </row>
    <row r="18" spans="7:7" x14ac:dyDescent="0.2">
      <c r="G18" s="224"/>
    </row>
    <row r="19" spans="7:7" x14ac:dyDescent="0.2">
      <c r="G19" s="224"/>
    </row>
    <row r="20" spans="7:7" x14ac:dyDescent="0.2">
      <c r="G20" s="22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3299183DA4441AAC472EA86B83B94" ma:contentTypeVersion="0" ma:contentTypeDescription="Een nieuw document maken." ma:contentTypeScope="" ma:versionID="8d785c4e7dd82a0c22255726cc28f622">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990289-E066-4AA2-B1EA-4E08F2D38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36FE496-2C8C-4B25-B967-C587174FC03C}">
  <ds:schemaRefs>
    <ds:schemaRef ds:uri="http://schemas.microsoft.com/sharepoint/v3/contenttype/forms"/>
  </ds:schemaRefs>
</ds:datastoreItem>
</file>

<file path=customXml/itemProps3.xml><?xml version="1.0" encoding="utf-8"?>
<ds:datastoreItem xmlns:ds="http://schemas.openxmlformats.org/officeDocument/2006/customXml" ds:itemID="{AF5590BF-88FF-4936-B78D-2038258367E0}">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Inventarisatie gegevens</vt:lpstr>
      <vt:lpstr>Data-inventarisatie</vt:lpstr>
      <vt:lpstr>Conversiefactoren</vt:lpstr>
      <vt:lpstr>KPI-Dashboard</vt:lpstr>
      <vt:lpstr>Scope 1 Gas</vt:lpstr>
      <vt:lpstr>Scope 1 Diesel + Benzine</vt:lpstr>
      <vt:lpstr>Scope 1 GTL Fuel</vt:lpstr>
      <vt:lpstr>Scope 2 Papier</vt:lpstr>
      <vt:lpstr>Scope 2 Energie Voertuigen</vt:lpstr>
      <vt:lpstr>Scope 2 Energie Kantoor</vt:lpstr>
      <vt:lpstr>Conversiefactoren!Afdrukbereik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 Geerlings</dc:creator>
  <cp:keywords/>
  <dc:description/>
  <cp:lastModifiedBy>René Geerlings</cp:lastModifiedBy>
  <cp:lastPrinted>2021-02-11T06:44:40Z</cp:lastPrinted>
  <dcterms:created xsi:type="dcterms:W3CDTF">2009-07-21T12:48:23Z</dcterms:created>
  <dcterms:modified xsi:type="dcterms:W3CDTF">2021-02-17T09:16:25Z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0x0101002743299183DA4441AAC472EA86B83B94</vt:lpwstr>
  </property>
</Properties>
</file>